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/>
  <xr:revisionPtr revIDLastSave="0" documentId="13_ncr:1_{1DF48D64-4C06-4D55-9ECF-46EBB39FB5E9}" xr6:coauthVersionLast="47" xr6:coauthVersionMax="47" xr10:uidLastSave="{00000000-0000-0000-0000-000000000000}"/>
  <workbookProtection workbookAlgorithmName="SHA-512" workbookHashValue="69EAeQazyCaRTwSaptpcfCBgpm5E1ACcXqnMAjxf4MP54sc6ZIjdMOsvQu7FOM8+x3mLXT1nGiLkD0eb9x0ACQ==" workbookSaltValue="d/V+C5/ka8aFBD6fUVgMBQ==" workbookSpinCount="100000" lockStructure="1"/>
  <bookViews>
    <workbookView xWindow="0" yWindow="-16320" windowWidth="29040" windowHeight="15720" firstSheet="1" activeTab="1" xr2:uid="{9B8B85E7-DDDB-4023-BB91-31BFBB32F81F}"/>
  </bookViews>
  <sheets>
    <sheet name="使用上の注意" sheetId="22" state="hidden" r:id="rId1"/>
    <sheet name="CUBE05ロングプラン見積書・申込書" sheetId="12" r:id="rId2"/>
    <sheet name="申込書記入例" sheetId="25" r:id="rId3"/>
    <sheet name="ドロップダウンリスト" sheetId="14" state="hidden" r:id="rId4"/>
    <sheet name="祝日" sheetId="15" state="hidden" r:id="rId5"/>
  </sheets>
  <definedNames>
    <definedName name="I" localSheetId="2">申込書記入例!$H$27</definedName>
    <definedName name="I">CUBE05ロングプラン見積書・申込書!$H$87</definedName>
    <definedName name="_xlnm.Print_Area" localSheetId="1">CUBE05ロングプラン見積書・申込書!$B$64:$AU$144,CUBE05ロングプラン見積書・申込書!$B$18:$AU$59</definedName>
    <definedName name="_xlnm.Print_Area" localSheetId="2">申込書記入例!$B$4:$AU$84,申込書記入例!#REF!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47" i="12" l="1"/>
  <c r="AM51" i="12" l="1"/>
  <c r="AM42" i="12"/>
  <c r="AE101" i="12"/>
  <c r="V101" i="12"/>
  <c r="AN101" i="12"/>
  <c r="H101" i="12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" i="15"/>
  <c r="C200" i="15"/>
  <c r="C199" i="15"/>
  <c r="C198" i="15"/>
  <c r="C197" i="15"/>
  <c r="C196" i="15"/>
  <c r="C195" i="15"/>
  <c r="C194" i="15"/>
  <c r="C193" i="15"/>
  <c r="C192" i="15"/>
  <c r="C191" i="15"/>
  <c r="C190" i="15"/>
  <c r="C189" i="15"/>
  <c r="C188" i="15"/>
  <c r="C187" i="15"/>
  <c r="C186" i="15"/>
  <c r="C185" i="15"/>
  <c r="C184" i="15"/>
  <c r="C183" i="15"/>
  <c r="C182" i="15"/>
  <c r="C181" i="15"/>
  <c r="C180" i="15"/>
  <c r="C179" i="15"/>
  <c r="C178" i="15"/>
  <c r="C177" i="15"/>
  <c r="C176" i="15"/>
  <c r="C175" i="15"/>
  <c r="C174" i="15"/>
  <c r="C173" i="15"/>
  <c r="C172" i="15"/>
  <c r="C171" i="15"/>
  <c r="C170" i="15"/>
  <c r="C169" i="15"/>
  <c r="C168" i="15"/>
  <c r="C167" i="15"/>
  <c r="C166" i="15"/>
  <c r="C165" i="15"/>
  <c r="C164" i="15"/>
  <c r="C163" i="15"/>
  <c r="C162" i="15"/>
  <c r="C161" i="15"/>
  <c r="C160" i="15"/>
  <c r="C159" i="15"/>
  <c r="C158" i="15"/>
  <c r="C157" i="15"/>
  <c r="C156" i="15"/>
  <c r="C155" i="15"/>
  <c r="C154" i="15"/>
  <c r="C153" i="15"/>
  <c r="C152" i="15"/>
  <c r="C151" i="15"/>
  <c r="C150" i="15"/>
  <c r="C149" i="15"/>
  <c r="C148" i="15"/>
  <c r="C147" i="15"/>
  <c r="C146" i="15"/>
  <c r="C145" i="15"/>
  <c r="C144" i="15"/>
  <c r="C143" i="15"/>
  <c r="C142" i="15"/>
  <c r="C141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C126" i="15"/>
  <c r="C125" i="15"/>
  <c r="C124" i="15"/>
  <c r="C123" i="15"/>
  <c r="C122" i="15"/>
  <c r="C121" i="15"/>
  <c r="C120" i="15"/>
  <c r="C119" i="15"/>
  <c r="C118" i="15"/>
  <c r="C117" i="15"/>
  <c r="C116" i="15"/>
  <c r="C115" i="15"/>
  <c r="C114" i="15"/>
  <c r="C113" i="15"/>
  <c r="C112" i="15"/>
  <c r="C111" i="15"/>
  <c r="C110" i="15"/>
  <c r="C109" i="15"/>
  <c r="C108" i="15"/>
  <c r="C107" i="15"/>
  <c r="C106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C3" i="15"/>
  <c r="C2" i="15"/>
  <c r="G374" i="14"/>
  <c r="G373" i="14"/>
  <c r="G372" i="14"/>
  <c r="G371" i="14"/>
  <c r="G370" i="14"/>
  <c r="G369" i="14"/>
  <c r="G368" i="14"/>
  <c r="G367" i="14"/>
  <c r="G366" i="14"/>
  <c r="G365" i="14"/>
  <c r="G364" i="14"/>
  <c r="G363" i="14"/>
  <c r="G362" i="14"/>
  <c r="G361" i="14"/>
  <c r="G360" i="14"/>
  <c r="G359" i="14"/>
  <c r="G358" i="14"/>
  <c r="G357" i="14"/>
  <c r="G356" i="14"/>
  <c r="G355" i="14"/>
  <c r="G354" i="14"/>
  <c r="G353" i="14"/>
  <c r="G352" i="14"/>
  <c r="G351" i="14"/>
  <c r="G350" i="14"/>
  <c r="G349" i="14"/>
  <c r="G348" i="14"/>
  <c r="G347" i="14"/>
  <c r="G346" i="14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D4" i="14"/>
  <c r="D5" i="14" s="1"/>
  <c r="S99" i="12"/>
  <c r="H99" i="12"/>
  <c r="AG33" i="12"/>
  <c r="AG37" i="12" l="1"/>
  <c r="AM37" i="12" s="1"/>
  <c r="AG36" i="12"/>
  <c r="H95" i="12" s="1"/>
  <c r="AM36" i="12"/>
  <c r="AD99" i="12"/>
  <c r="AG38" i="12"/>
  <c r="AP99" i="12" s="1"/>
  <c r="N4" i="14"/>
  <c r="N5" i="14" s="1"/>
  <c r="N6" i="14" s="1"/>
  <c r="N7" i="14" s="1"/>
  <c r="N8" i="14" s="1"/>
  <c r="N9" i="14" s="1"/>
  <c r="N10" i="14" s="1"/>
  <c r="N11" i="14" s="1"/>
  <c r="N12" i="14" s="1"/>
  <c r="N13" i="14" s="1"/>
  <c r="N14" i="14" s="1"/>
  <c r="N15" i="14" s="1"/>
  <c r="N16" i="14" s="1"/>
  <c r="N17" i="14" s="1"/>
  <c r="N18" i="14" s="1"/>
  <c r="N19" i="14" s="1"/>
  <c r="N20" i="14" s="1"/>
  <c r="N21" i="14" s="1"/>
  <c r="N22" i="14" s="1"/>
  <c r="N23" i="14" s="1"/>
  <c r="N24" i="14" s="1"/>
  <c r="N25" i="14" s="1"/>
  <c r="N26" i="14" s="1"/>
  <c r="N27" i="14" s="1"/>
  <c r="N28" i="14" s="1"/>
  <c r="N29" i="14" s="1"/>
  <c r="N30" i="14" s="1"/>
  <c r="N31" i="14" s="1"/>
  <c r="N32" i="14" s="1"/>
  <c r="N33" i="14" s="1"/>
  <c r="N34" i="14" s="1"/>
  <c r="N35" i="14" s="1"/>
  <c r="E4" i="14"/>
  <c r="E5" i="14"/>
  <c r="D6" i="14"/>
  <c r="AM38" i="12" l="1"/>
  <c r="AM33" i="12" s="1"/>
  <c r="AM56" i="12" s="1"/>
  <c r="AG99" i="12"/>
  <c r="D7" i="14"/>
  <c r="E6" i="14"/>
  <c r="AL58" i="12" l="1"/>
  <c r="D8" i="14"/>
  <c r="E7" i="14"/>
  <c r="E8" i="14" l="1"/>
  <c r="D9" i="14"/>
  <c r="D10" i="14" l="1"/>
  <c r="E9" i="14"/>
  <c r="D11" i="14" l="1"/>
  <c r="E10" i="14"/>
  <c r="E11" i="14" l="1"/>
  <c r="D12" i="14"/>
  <c r="D13" i="14" l="1"/>
  <c r="E12" i="14"/>
  <c r="D14" i="14" l="1"/>
  <c r="E13" i="14"/>
  <c r="E14" i="14" l="1"/>
  <c r="D15" i="14"/>
  <c r="D16" i="14" l="1"/>
  <c r="E15" i="14"/>
  <c r="D17" i="14" l="1"/>
  <c r="E16" i="14"/>
  <c r="E17" i="14" l="1"/>
  <c r="D18" i="14"/>
  <c r="D19" i="14" l="1"/>
  <c r="E18" i="14"/>
  <c r="D20" i="14" l="1"/>
  <c r="E19" i="14"/>
  <c r="E20" i="14" l="1"/>
  <c r="D21" i="14"/>
  <c r="E21" i="14" l="1"/>
  <c r="D22" i="14"/>
  <c r="D23" i="14" l="1"/>
  <c r="E22" i="14"/>
  <c r="E23" i="14" l="1"/>
  <c r="D24" i="14"/>
  <c r="E24" i="14" l="1"/>
  <c r="D25" i="14"/>
  <c r="E25" i="14" l="1"/>
  <c r="D26" i="14"/>
  <c r="E26" i="14" l="1"/>
  <c r="D27" i="14"/>
  <c r="E27" i="14" l="1"/>
  <c r="D28" i="14"/>
  <c r="D29" i="14" l="1"/>
  <c r="E28" i="14"/>
  <c r="E29" i="14" l="1"/>
  <c r="D30" i="14"/>
  <c r="E30" i="14" l="1"/>
  <c r="D31" i="14"/>
  <c r="D32" i="14" l="1"/>
  <c r="E31" i="14"/>
  <c r="E32" i="14" l="1"/>
  <c r="D33" i="14"/>
  <c r="E33" i="14" l="1"/>
  <c r="D34" i="14"/>
  <c r="D35" i="14" l="1"/>
  <c r="E34" i="14"/>
  <c r="E35" i="14" l="1"/>
  <c r="D36" i="14"/>
  <c r="D37" i="14" l="1"/>
  <c r="E36" i="14"/>
  <c r="D38" i="14" l="1"/>
  <c r="E37" i="14"/>
  <c r="D39" i="14" l="1"/>
  <c r="E38" i="14"/>
  <c r="D40" i="14" l="1"/>
  <c r="E39" i="14"/>
  <c r="D41" i="14" l="1"/>
  <c r="E40" i="14"/>
  <c r="D42" i="14" l="1"/>
  <c r="E41" i="14"/>
  <c r="D43" i="14" l="1"/>
  <c r="E42" i="14"/>
  <c r="D44" i="14" l="1"/>
  <c r="E43" i="14"/>
  <c r="D45" i="14" l="1"/>
  <c r="E44" i="14"/>
  <c r="D46" i="14" l="1"/>
  <c r="E45" i="14"/>
  <c r="D47" i="14" l="1"/>
  <c r="E46" i="14"/>
  <c r="D48" i="14" l="1"/>
  <c r="E47" i="14"/>
  <c r="D49" i="14" l="1"/>
  <c r="E48" i="14"/>
  <c r="D50" i="14" l="1"/>
  <c r="E49" i="14"/>
  <c r="D51" i="14" l="1"/>
  <c r="E50" i="14"/>
  <c r="D52" i="14" l="1"/>
  <c r="E51" i="14"/>
  <c r="D53" i="14" l="1"/>
  <c r="E52" i="14"/>
  <c r="D54" i="14" l="1"/>
  <c r="E53" i="14"/>
  <c r="D55" i="14" l="1"/>
  <c r="E54" i="14"/>
  <c r="D56" i="14" l="1"/>
  <c r="E55" i="14"/>
  <c r="D57" i="14" l="1"/>
  <c r="E56" i="14"/>
  <c r="D58" i="14" l="1"/>
  <c r="E57" i="14"/>
  <c r="D59" i="14" l="1"/>
  <c r="E58" i="14"/>
  <c r="D60" i="14" l="1"/>
  <c r="E59" i="14"/>
  <c r="D61" i="14" l="1"/>
  <c r="E60" i="14"/>
  <c r="D62" i="14" l="1"/>
  <c r="E61" i="14"/>
  <c r="D63" i="14" l="1"/>
  <c r="E62" i="14"/>
  <c r="D64" i="14" l="1"/>
  <c r="E63" i="14"/>
  <c r="D65" i="14" l="1"/>
  <c r="E64" i="14"/>
  <c r="D66" i="14" l="1"/>
  <c r="E65" i="14"/>
  <c r="D67" i="14" l="1"/>
  <c r="E66" i="14"/>
  <c r="D68" i="14" l="1"/>
  <c r="E67" i="14"/>
  <c r="D69" i="14" l="1"/>
  <c r="E68" i="14"/>
  <c r="D70" i="14" l="1"/>
  <c r="E69" i="14"/>
  <c r="D71" i="14" l="1"/>
  <c r="E70" i="14"/>
  <c r="D72" i="14" l="1"/>
  <c r="E71" i="14"/>
  <c r="D73" i="14" l="1"/>
  <c r="E72" i="14"/>
  <c r="D74" i="14" l="1"/>
  <c r="E73" i="14"/>
  <c r="D75" i="14" l="1"/>
  <c r="E74" i="14"/>
  <c r="D76" i="14" l="1"/>
  <c r="E75" i="14"/>
  <c r="D77" i="14" l="1"/>
  <c r="E76" i="14"/>
  <c r="D78" i="14" l="1"/>
  <c r="E77" i="14"/>
  <c r="D79" i="14" l="1"/>
  <c r="E78" i="14"/>
  <c r="D80" i="14" l="1"/>
  <c r="E79" i="14"/>
  <c r="D81" i="14" l="1"/>
  <c r="E80" i="14"/>
  <c r="D82" i="14" l="1"/>
  <c r="E81" i="14"/>
  <c r="D83" i="14" l="1"/>
  <c r="E82" i="14"/>
  <c r="D84" i="14" l="1"/>
  <c r="E83" i="14"/>
  <c r="D85" i="14" l="1"/>
  <c r="E84" i="14"/>
  <c r="D86" i="14" l="1"/>
  <c r="E85" i="14"/>
  <c r="D87" i="14" l="1"/>
  <c r="E86" i="14"/>
  <c r="D88" i="14" l="1"/>
  <c r="E87" i="14"/>
  <c r="D89" i="14" l="1"/>
  <c r="E88" i="14"/>
  <c r="D90" i="14" l="1"/>
  <c r="E89" i="14"/>
  <c r="D91" i="14" l="1"/>
  <c r="E90" i="14"/>
  <c r="D92" i="14" l="1"/>
  <c r="E91" i="14"/>
  <c r="D93" i="14" l="1"/>
  <c r="E92" i="14"/>
  <c r="D94" i="14" l="1"/>
  <c r="E93" i="14"/>
  <c r="D95" i="14" l="1"/>
  <c r="E94" i="14"/>
  <c r="D96" i="14" l="1"/>
  <c r="E95" i="14"/>
  <c r="D97" i="14" l="1"/>
  <c r="E96" i="14"/>
  <c r="D98" i="14" l="1"/>
  <c r="E97" i="14"/>
  <c r="D99" i="14" l="1"/>
  <c r="E98" i="14"/>
  <c r="D100" i="14" l="1"/>
  <c r="E99" i="14"/>
  <c r="D101" i="14" l="1"/>
  <c r="E100" i="14"/>
  <c r="D102" i="14" l="1"/>
  <c r="E101" i="14"/>
  <c r="D103" i="14" l="1"/>
  <c r="E102" i="14"/>
  <c r="D104" i="14" l="1"/>
  <c r="E103" i="14"/>
  <c r="D105" i="14" l="1"/>
  <c r="E104" i="14"/>
  <c r="D106" i="14" l="1"/>
  <c r="E105" i="14"/>
  <c r="D107" i="14" l="1"/>
  <c r="E106" i="14"/>
  <c r="D108" i="14" l="1"/>
  <c r="E107" i="14"/>
  <c r="D109" i="14" l="1"/>
  <c r="E108" i="14"/>
  <c r="D110" i="14" l="1"/>
  <c r="E109" i="14"/>
  <c r="D111" i="14" l="1"/>
  <c r="E110" i="14"/>
  <c r="D112" i="14" l="1"/>
  <c r="E111" i="14"/>
  <c r="D113" i="14" l="1"/>
  <c r="E112" i="14"/>
  <c r="D114" i="14" l="1"/>
  <c r="E113" i="14"/>
  <c r="D115" i="14" l="1"/>
  <c r="E114" i="14"/>
  <c r="D116" i="14" l="1"/>
  <c r="E115" i="14"/>
  <c r="D117" i="14" l="1"/>
  <c r="E116" i="14"/>
  <c r="D118" i="14" l="1"/>
  <c r="E117" i="14"/>
  <c r="D119" i="14" l="1"/>
  <c r="E118" i="14"/>
  <c r="D120" i="14" l="1"/>
  <c r="E119" i="14"/>
  <c r="D121" i="14" l="1"/>
  <c r="E120" i="14"/>
  <c r="D122" i="14" l="1"/>
  <c r="E121" i="14"/>
  <c r="D123" i="14" l="1"/>
  <c r="E122" i="14"/>
  <c r="D124" i="14" l="1"/>
  <c r="E123" i="14"/>
  <c r="D125" i="14" l="1"/>
  <c r="E124" i="14"/>
  <c r="D126" i="14" l="1"/>
  <c r="E125" i="14"/>
  <c r="D127" i="14" l="1"/>
  <c r="E126" i="14"/>
  <c r="D128" i="14" l="1"/>
  <c r="E127" i="14"/>
  <c r="D129" i="14" l="1"/>
  <c r="E128" i="14"/>
  <c r="D130" i="14" l="1"/>
  <c r="E129" i="14"/>
  <c r="D131" i="14" l="1"/>
  <c r="E130" i="14"/>
  <c r="D132" i="14" l="1"/>
  <c r="E131" i="14"/>
  <c r="D133" i="14" l="1"/>
  <c r="E132" i="14"/>
  <c r="D134" i="14" l="1"/>
  <c r="E133" i="14"/>
  <c r="D135" i="14" l="1"/>
  <c r="E134" i="14"/>
  <c r="D136" i="14" l="1"/>
  <c r="E135" i="14"/>
  <c r="D137" i="14" l="1"/>
  <c r="E136" i="14"/>
  <c r="D138" i="14" l="1"/>
  <c r="E137" i="14"/>
  <c r="D139" i="14" l="1"/>
  <c r="E138" i="14"/>
  <c r="D140" i="14" l="1"/>
  <c r="E139" i="14"/>
  <c r="D141" i="14" l="1"/>
  <c r="E140" i="14"/>
  <c r="D142" i="14" l="1"/>
  <c r="E141" i="14"/>
  <c r="D143" i="14" l="1"/>
  <c r="E142" i="14"/>
  <c r="D144" i="14" l="1"/>
  <c r="E143" i="14"/>
  <c r="D145" i="14" l="1"/>
  <c r="E144" i="14"/>
  <c r="D146" i="14" l="1"/>
  <c r="E145" i="14"/>
  <c r="D147" i="14" l="1"/>
  <c r="E146" i="14"/>
  <c r="D148" i="14" l="1"/>
  <c r="E147" i="14"/>
  <c r="D149" i="14" l="1"/>
  <c r="E148" i="14"/>
  <c r="D150" i="14" l="1"/>
  <c r="E149" i="14"/>
  <c r="D151" i="14" l="1"/>
  <c r="E150" i="14"/>
  <c r="D152" i="14" l="1"/>
  <c r="E151" i="14"/>
  <c r="D153" i="14" l="1"/>
  <c r="E152" i="14"/>
  <c r="D154" i="14" l="1"/>
  <c r="E154" i="14" s="1"/>
  <c r="E153" i="14"/>
</calcChain>
</file>

<file path=xl/sharedStrings.xml><?xml version="1.0" encoding="utf-8"?>
<sst xmlns="http://schemas.openxmlformats.org/spreadsheetml/2006/main" count="311" uniqueCount="170">
  <si>
    <t>利用内容</t>
    <rPh sb="0" eb="2">
      <t>リヨウ</t>
    </rPh>
    <phoneticPr fontId="1"/>
  </si>
  <si>
    <t>（記入例：演劇公演/ダンスの発表会/卒業制作の展示　etc）</t>
    <rPh sb="1" eb="3">
      <t>キニュウ</t>
    </rPh>
    <rPh sb="3" eb="4">
      <t>レイ</t>
    </rPh>
    <rPh sb="5" eb="7">
      <t>エンゲキ</t>
    </rPh>
    <rPh sb="7" eb="9">
      <t>コウエン</t>
    </rPh>
    <rPh sb="14" eb="17">
      <t>ハッピョウカイ</t>
    </rPh>
    <rPh sb="18" eb="20">
      <t>ソツギョウ</t>
    </rPh>
    <rPh sb="20" eb="22">
      <t>セイサク</t>
    </rPh>
    <rPh sb="23" eb="25">
      <t>テンジ</t>
    </rPh>
    <phoneticPr fontId="1"/>
  </si>
  <si>
    <t>入場料</t>
    <rPh sb="0" eb="3">
      <t>ニュウジョウリョウ</t>
    </rPh>
    <phoneticPr fontId="1"/>
  </si>
  <si>
    <t>無料</t>
    <rPh sb="0" eb="2">
      <t>ムリョウ</t>
    </rPh>
    <phoneticPr fontId="1"/>
  </si>
  <si>
    <t>申込者</t>
    <rPh sb="0" eb="2">
      <t>モウシコミ</t>
    </rPh>
    <rPh sb="2" eb="3">
      <t>シャ</t>
    </rPh>
    <phoneticPr fontId="1"/>
  </si>
  <si>
    <t>フリガナ</t>
    <phoneticPr fontId="1"/>
  </si>
  <si>
    <t>団体名
（法人名）</t>
    <rPh sb="0" eb="2">
      <t>ダンタイ</t>
    </rPh>
    <rPh sb="2" eb="3">
      <t>メイ</t>
    </rPh>
    <rPh sb="5" eb="7">
      <t>ホウジン</t>
    </rPh>
    <rPh sb="7" eb="8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</si>
  <si>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</si>
  <si>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住所</t>
    <rPh sb="0" eb="2">
      <t>ジュウショ</t>
    </rPh>
    <phoneticPr fontId="1"/>
  </si>
  <si>
    <t>〒</t>
    <phoneticPr fontId="1"/>
  </si>
  <si>
    <t>TEL</t>
    <phoneticPr fontId="1"/>
  </si>
  <si>
    <t>E-MAIL</t>
    <phoneticPr fontId="1"/>
  </si>
  <si>
    <t xml:space="preserve"> 扇町ミュージアムキューブ</t>
  </si>
  <si>
    <t>イベント名</t>
    <rPh sb="4" eb="5">
      <t>メイ</t>
    </rPh>
    <phoneticPr fontId="1"/>
  </si>
  <si>
    <t>■基本料金</t>
    <rPh sb="1" eb="5">
      <t>キホンリョウキン</t>
    </rPh>
    <phoneticPr fontId="1"/>
  </si>
  <si>
    <t>⇒</t>
    <phoneticPr fontId="1"/>
  </si>
  <si>
    <t>祝日名</t>
  </si>
  <si>
    <t>元日</t>
  </si>
  <si>
    <t>成人の日</t>
  </si>
  <si>
    <t>建国記念の日</t>
  </si>
  <si>
    <t>振替休日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</si>
  <si>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</si>
  <si>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</si>
  <si>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</si>
  <si>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</si>
  <si>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</si>
  <si>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</si>
  <si>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</si>
  <si>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</si>
  <si>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</si>
  <si>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</si>
  <si>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</si>
  <si>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</si>
  <si>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</si>
  <si>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国民の休日</t>
  </si>
  <si>
    <t>スポーツの日（体育の日改め）</t>
  </si>
  <si>
    <t>名）</t>
    <phoneticPr fontId="1"/>
  </si>
  <si>
    <t>○</t>
    <phoneticPr fontId="1"/>
  </si>
  <si>
    <t>選択</t>
    <rPh sb="0" eb="2">
      <t>センタク</t>
    </rPh>
    <phoneticPr fontId="1"/>
  </si>
  <si>
    <t>キャスト・
スタッフ等</t>
    <phoneticPr fontId="1"/>
  </si>
  <si>
    <t>あり</t>
    <phoneticPr fontId="1"/>
  </si>
  <si>
    <t>■オプション料金</t>
    <rPh sb="6" eb="8">
      <t>リョウキン</t>
    </rPh>
    <phoneticPr fontId="1"/>
  </si>
  <si>
    <t>使用日数</t>
    <rPh sb="0" eb="4">
      <t>シヨウニッスウ</t>
    </rPh>
    <phoneticPr fontId="1"/>
  </si>
  <si>
    <t>催事内容</t>
    <rPh sb="0" eb="2">
      <t>サイジ</t>
    </rPh>
    <rPh sb="2" eb="4">
      <t>ナイヨウ</t>
    </rPh>
    <phoneticPr fontId="1"/>
  </si>
  <si>
    <t>公演</t>
    <rPh sb="0" eb="2">
      <t>コウエン</t>
    </rPh>
    <phoneticPr fontId="1"/>
  </si>
  <si>
    <t>展示</t>
    <rPh sb="0" eb="2">
      <t>テンジ</t>
    </rPh>
    <phoneticPr fontId="1"/>
  </si>
  <si>
    <t>ジャンル</t>
    <phoneticPr fontId="1"/>
  </si>
  <si>
    <t>演劇</t>
    <rPh sb="0" eb="2">
      <t>エンゲキ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</si>
  <si>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</si>
  <si>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</si>
  <si>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　（２０２９年以降に使用するには「祝日」シートにデータ入力が必要です）</t>
    <phoneticPr fontId="1"/>
  </si>
  <si>
    <t>本日から○日後</t>
    <rPh sb="0" eb="2">
      <t>ホンジツ</t>
    </rPh>
    <rPh sb="5" eb="7">
      <t>ニチゴ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</si>
  <si>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</si>
  <si>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</si>
  <si>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▼　見積書の作成</t>
    <rPh sb="2" eb="5">
      <t>ミツモリショ</t>
    </rPh>
    <rPh sb="6" eb="8">
      <t>サクセイ</t>
    </rPh>
    <phoneticPr fontId="1"/>
  </si>
  <si>
    <t>〒530-0052 大阪府大阪市北区南扇町6-26　　MAIL： info@omcube.jp  TEL： 06-6766-4166  FAX： 06-6766-4167</t>
    <phoneticPr fontId="1"/>
  </si>
  <si>
    <t>月</t>
    <rPh sb="0" eb="1">
      <t>ツキ</t>
    </rPh>
    <phoneticPr fontId="1"/>
  </si>
  <si>
    <t>※利用料金の見積額が算出できます。</t>
    <rPh sb="1" eb="3">
      <t>リヨウ</t>
    </rPh>
    <rPh sb="3" eb="5">
      <t>リョウキン</t>
    </rPh>
    <rPh sb="6" eb="9">
      <t>ミツモリガク</t>
    </rPh>
    <rPh sb="10" eb="12">
      <t>サンシュツ</t>
    </rPh>
    <phoneticPr fontId="1"/>
  </si>
  <si>
    <t>ゲキダン　オウギマチ</t>
    <phoneticPr fontId="1"/>
  </si>
  <si>
    <t>劇団　扇町</t>
    <phoneticPr fontId="1"/>
  </si>
  <si>
    <t>オウギマチ　タロウ</t>
    <phoneticPr fontId="1"/>
  </si>
  <si>
    <t>扇町　太郎</t>
    <phoneticPr fontId="1"/>
  </si>
  <si>
    <t>オオサカフオオサカシキタクミナミオウギマチ</t>
    <phoneticPr fontId="1"/>
  </si>
  <si>
    <t>533-0052</t>
    <phoneticPr fontId="1"/>
  </si>
  <si>
    <t>06-6766-4166</t>
    <phoneticPr fontId="1"/>
  </si>
  <si>
    <t>info@omccube.jp</t>
    <phoneticPr fontId="1"/>
  </si>
  <si>
    <t>劇団扇町感謝祭　感謝観劇雨あられVol.12</t>
    <phoneticPr fontId="1"/>
  </si>
  <si>
    <t>出演：扇町太郎　扇町二郎　扇町三郎　天満ひろみ　天満広子　テンマテング
構成・演出：扇町太郎　　舞台監督：扇まち太郎　　音響：天満音子　　照明：扇ひかる　　制作統括：町扇子　　受付：受付太郎　　舞台美術：タタキ太郎　　制作助手：すし太郎</t>
    <phoneticPr fontId="1"/>
  </si>
  <si>
    <t>利用開始日</t>
    <rPh sb="0" eb="4">
      <t>リヨウカイシビ</t>
    </rPh>
    <phoneticPr fontId="1"/>
  </si>
  <si>
    <t>利用終了日</t>
    <rPh sb="0" eb="2">
      <t>リヨウ</t>
    </rPh>
    <rPh sb="2" eb="4">
      <t>シュウリョウ</t>
    </rPh>
    <rPh sb="4" eb="5">
      <t>ニチ</t>
    </rPh>
    <phoneticPr fontId="1"/>
  </si>
  <si>
    <t>利用日数</t>
    <rPh sb="0" eb="4">
      <t>リヨウニチスウ</t>
    </rPh>
    <phoneticPr fontId="1"/>
  </si>
  <si>
    <t>利用パック</t>
    <rPh sb="0" eb="2">
      <t>リヨウ</t>
    </rPh>
    <phoneticPr fontId="1"/>
  </si>
  <si>
    <t>演劇パック（CUBE05）</t>
  </si>
  <si>
    <t>展示パック（CUBE04+05）</t>
  </si>
  <si>
    <t>■パック</t>
    <phoneticPr fontId="1"/>
  </si>
  <si>
    <r>
      <t>扇町ミュージアムキューブ　</t>
    </r>
    <r>
      <rPr>
        <b/>
        <sz val="20"/>
        <color theme="1"/>
        <rFont val="Meiryo UI"/>
        <family val="3"/>
        <charset val="128"/>
      </rPr>
      <t>CUBE05ロングパック</t>
    </r>
    <r>
      <rPr>
        <b/>
        <sz val="20"/>
        <color rgb="FF000000"/>
        <rFont val="Meiryo UI"/>
        <family val="3"/>
        <charset val="128"/>
      </rPr>
      <t>申込書</t>
    </r>
    <phoneticPr fontId="1"/>
  </si>
  <si>
    <t>▼利用パック</t>
    <rPh sb="1" eb="3">
      <t>リヨウ</t>
    </rPh>
    <phoneticPr fontId="1"/>
  </si>
  <si>
    <t>▼利用終了日</t>
    <rPh sb="1" eb="3">
      <t>リヨウ</t>
    </rPh>
    <rPh sb="3" eb="6">
      <t>シュウリョウビ</t>
    </rPh>
    <rPh sb="5" eb="6">
      <t>ニチ</t>
    </rPh>
    <phoneticPr fontId="1"/>
  </si>
  <si>
    <t>▼利用開始日</t>
    <rPh sb="1" eb="5">
      <t>リヨウカイシ</t>
    </rPh>
    <rPh sb="5" eb="6">
      <t>ニチ</t>
    </rPh>
    <phoneticPr fontId="1"/>
  </si>
  <si>
    <t>「文化芸術活動」を主たる目的とし、チケット料金7000円以下の催事である</t>
    <rPh sb="21" eb="23">
      <t>リョウキン</t>
    </rPh>
    <rPh sb="27" eb="28">
      <t>エン</t>
    </rPh>
    <rPh sb="28" eb="30">
      <t>イカ</t>
    </rPh>
    <rPh sb="31" eb="33">
      <t>サイジ</t>
    </rPh>
    <phoneticPr fontId="1"/>
  </si>
  <si>
    <t>■利用条件</t>
    <rPh sb="1" eb="5">
      <t>リヨウジョウケン</t>
    </rPh>
    <phoneticPr fontId="1"/>
  </si>
  <si>
    <t>　　　　　　　▼　利用条件</t>
    <rPh sb="9" eb="11">
      <t>リヨウ</t>
    </rPh>
    <rPh sb="11" eb="13">
      <t>ジョウケン</t>
    </rPh>
    <phoneticPr fontId="1"/>
  </si>
  <si>
    <t>内訳</t>
    <rPh sb="0" eb="2">
      <t>ウチワケ</t>
    </rPh>
    <phoneticPr fontId="1"/>
  </si>
  <si>
    <t>日数</t>
    <rPh sb="0" eb="2">
      <t>ニッスウ</t>
    </rPh>
    <phoneticPr fontId="1"/>
  </si>
  <si>
    <t>振替休日</t>
    <phoneticPr fontId="1"/>
  </si>
  <si>
    <t>振替休日を除外</t>
    <rPh sb="0" eb="4">
      <t>フリカエキュウジツ</t>
    </rPh>
    <rPh sb="5" eb="7">
      <t>ジョガイ</t>
    </rPh>
    <phoneticPr fontId="1"/>
  </si>
  <si>
    <t>日付入力</t>
    <rPh sb="2" eb="4">
      <t>ニュウリョク</t>
    </rPh>
    <phoneticPr fontId="1"/>
  </si>
  <si>
    <t>利用日開始日</t>
    <rPh sb="0" eb="3">
      <t>リヨウビ</t>
    </rPh>
    <rPh sb="3" eb="6">
      <t>カイシビ</t>
    </rPh>
    <phoneticPr fontId="1"/>
  </si>
  <si>
    <t>利用日終了日</t>
    <rPh sb="0" eb="3">
      <t>リヨウビ</t>
    </rPh>
    <rPh sb="3" eb="6">
      <t>シュウリョウビ</t>
    </rPh>
    <phoneticPr fontId="1"/>
  </si>
  <si>
    <t>期間内の祝日の日数
（追加料金が発生）</t>
    <rPh sb="0" eb="2">
      <t>キカン</t>
    </rPh>
    <rPh sb="2" eb="3">
      <t>ナイ</t>
    </rPh>
    <rPh sb="4" eb="6">
      <t>シュクジツ</t>
    </rPh>
    <rPh sb="7" eb="9">
      <t>ニッスウ</t>
    </rPh>
    <rPh sb="11" eb="13">
      <t>ツイカ</t>
    </rPh>
    <rPh sb="13" eb="15">
      <t>リョウキン</t>
    </rPh>
    <rPh sb="16" eb="18">
      <t>ハッセイ</t>
    </rPh>
    <phoneticPr fontId="1"/>
  </si>
  <si>
    <t>利用
日数</t>
    <rPh sb="0" eb="2">
      <t>リヨウ</t>
    </rPh>
    <rPh sb="3" eb="5">
      <t>ニッスウ</t>
    </rPh>
    <phoneticPr fontId="1"/>
  </si>
  <si>
    <t>↓下記の条件でのご利用の場合、ドロップダウンリストから○を選んで入力してください。</t>
    <rPh sb="1" eb="3">
      <t>カキ</t>
    </rPh>
    <rPh sb="4" eb="6">
      <t>ジョウケン</t>
    </rPh>
    <rPh sb="12" eb="14">
      <t>バアイエラニュウリョク</t>
    </rPh>
    <phoneticPr fontId="1"/>
  </si>
  <si>
    <t>利用開始日＋6日＋○日</t>
    <rPh sb="0" eb="5">
      <t>リヨウカイシビ</t>
    </rPh>
    <rPh sb="7" eb="8">
      <t>ニチ</t>
    </rPh>
    <rPh sb="10" eb="11">
      <t>ニチ</t>
    </rPh>
    <phoneticPr fontId="1"/>
  </si>
  <si>
    <t>■割引</t>
    <rPh sb="1" eb="3">
      <t>ワリビキ</t>
    </rPh>
    <phoneticPr fontId="1"/>
  </si>
  <si>
    <t>割引条件</t>
    <rPh sb="0" eb="4">
      <t>ワリビキジョウケン</t>
    </rPh>
    <phoneticPr fontId="1"/>
  </si>
  <si>
    <t>▼選択</t>
    <rPh sb="1" eb="3">
      <t>センタク</t>
    </rPh>
    <phoneticPr fontId="1"/>
  </si>
  <si>
    <r>
      <t xml:space="preserve">U-22／学生
</t>
    </r>
    <r>
      <rPr>
        <sz val="9"/>
        <color theme="1"/>
        <rFont val="Meiryo UI"/>
        <family val="3"/>
        <charset val="128"/>
      </rPr>
      <t>※展示・公演の主体の2/3以上が学生もしくは22歳以下に該当する場合</t>
    </r>
    <rPh sb="5" eb="7">
      <t>ガクセイ</t>
    </rPh>
    <phoneticPr fontId="1"/>
  </si>
  <si>
    <t>該当する</t>
    <rPh sb="0" eb="2">
      <t>ガイトウ</t>
    </rPh>
    <phoneticPr fontId="1"/>
  </si>
  <si>
    <t>■追加機材</t>
    <rPh sb="1" eb="5">
      <t>ツイカキザイ</t>
    </rPh>
    <phoneticPr fontId="1"/>
  </si>
  <si>
    <t>追加内容</t>
    <rPh sb="0" eb="2">
      <t>ツイカ</t>
    </rPh>
    <rPh sb="2" eb="4">
      <t>ナイヨウ</t>
    </rPh>
    <phoneticPr fontId="1"/>
  </si>
  <si>
    <t>使用日数</t>
    <rPh sb="0" eb="2">
      <t>シヨウ</t>
    </rPh>
    <rPh sb="2" eb="4">
      <t>ニッスウ</t>
    </rPh>
    <phoneticPr fontId="1"/>
  </si>
  <si>
    <t>▼利用日数</t>
    <rPh sb="1" eb="3">
      <t>リヨウ</t>
    </rPh>
    <rPh sb="3" eb="5">
      <t>ニッスウ</t>
    </rPh>
    <phoneticPr fontId="1"/>
  </si>
  <si>
    <t>追加日数の料金（11,000円／日）</t>
    <rPh sb="0" eb="2">
      <t>ツイカ</t>
    </rPh>
    <rPh sb="2" eb="4">
      <t>ニッスウ</t>
    </rPh>
    <rPh sb="5" eb="7">
      <t>リョウキン</t>
    </rPh>
    <rPh sb="14" eb="15">
      <t>エン</t>
    </rPh>
    <rPh sb="16" eb="17">
      <t>ニチ</t>
    </rPh>
    <phoneticPr fontId="1"/>
  </si>
  <si>
    <t>パック料金（7日パックもしくは30日パック）</t>
    <rPh sb="7" eb="8">
      <t>ニチ</t>
    </rPh>
    <rPh sb="17" eb="18">
      <t>ニチ</t>
    </rPh>
    <phoneticPr fontId="1"/>
  </si>
  <si>
    <t>※「文化芸術活動」を主たる目的とし、かつチケット料金7,000円以下の催事でのご利用に限ります。</t>
    <phoneticPr fontId="1"/>
  </si>
  <si>
    <t>〈劇場記入欄〉　※記入しないでください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</si>
  <si>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</si>
  <si>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</si>
  <si>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金額（税込）</t>
    <rPh sb="0" eb="2">
      <t>キンガク</t>
    </rPh>
    <rPh sb="3" eb="5">
      <t>ゼイコミ</t>
    </rPh>
    <phoneticPr fontId="1"/>
  </si>
  <si>
    <t>内訳金額(税込）</t>
    <rPh sb="0" eb="2">
      <t>ウチワケ</t>
    </rPh>
    <rPh sb="2" eb="4">
      <t>キンガク</t>
    </rPh>
    <rPh sb="5" eb="7">
      <t>ゼイコ</t>
    </rPh>
    <phoneticPr fontId="1"/>
  </si>
  <si>
    <t>利用料金の見積額（税込）</t>
    <rPh sb="0" eb="4">
      <t>リヨウリョウキン</t>
    </rPh>
    <rPh sb="5" eb="7">
      <t>ミツ</t>
    </rPh>
    <rPh sb="7" eb="8">
      <t>ガク</t>
    </rPh>
    <rPh sb="9" eb="11">
      <t>ゼイコ</t>
    </rPh>
    <phoneticPr fontId="1"/>
  </si>
  <si>
    <t>団体プロフィール
及び
過去公演実績</t>
    <rPh sb="9" eb="10">
      <t>オヨ</t>
    </rPh>
    <phoneticPr fontId="1"/>
  </si>
  <si>
    <t>利用期間内にある祝日</t>
    <rPh sb="0" eb="2">
      <t>リヨウ</t>
    </rPh>
    <rPh sb="2" eb="5">
      <t>キカンナイ</t>
    </rPh>
    <rPh sb="8" eb="10">
      <t>シュクジツ</t>
    </rPh>
    <phoneticPr fontId="1"/>
  </si>
  <si>
    <t>イベントの概要
と
スケジュール予定</t>
    <rPh sb="5" eb="7">
      <t>ガイヨウ</t>
    </rPh>
    <rPh sb="16" eb="18">
      <t>ヨテイ</t>
    </rPh>
    <phoneticPr fontId="1"/>
  </si>
  <si>
    <t>7日間パック+5日</t>
  </si>
  <si>
    <t>申込書　記入例</t>
    <rPh sb="0" eb="3">
      <t>モウシコミショ</t>
    </rPh>
    <rPh sb="4" eb="7">
      <t>キニュウレイ</t>
    </rPh>
    <phoneticPr fontId="1"/>
  </si>
  <si>
    <t>大阪府大阪市北区南扇町6-26　南扇町フロンティア第2MINAMIOGIMACHIビル301</t>
    <rPh sb="16" eb="19">
      <t>ミナミオオギマチ</t>
    </rPh>
    <rPh sb="25" eb="26">
      <t>ダイ</t>
    </rPh>
    <phoneticPr fontId="1"/>
  </si>
  <si>
    <t>2023年　劇団員10名で劇団旗揚げ　
2023年10月　劇団旗揚げ　旗揚げ公演『扇町行進曲』　会場：扇町ミュージアムキューブCUBE03
2024年5月　扇町フェスティバル参加公演　『扇町伝説』　会場：扇町ミュージアムキューブCUBE02
2025年6月　第3回公演『扇町ハムレット』　扇町演劇大賞受賞　会場：扇町ミュージアムキューブCUBE03
2025年10月　扇町フェスティバル参加（寸劇『おうぎマッチ』）
2023～2025年　劇団扇町感謝祭（劇団ファンイベント）を年数回開催</t>
    <rPh sb="196" eb="198">
      <t>スンゲキ</t>
    </rPh>
    <phoneticPr fontId="1"/>
  </si>
  <si>
    <t>演劇パック（CUBE05）7日間パック</t>
    <rPh sb="0" eb="2">
      <t>エンゲキ</t>
    </rPh>
    <phoneticPr fontId="1"/>
  </si>
  <si>
    <t>劇団のファンイベント</t>
    <phoneticPr fontId="1"/>
  </si>
  <si>
    <t>3/19　仕込み
3/20　リハーサル
3/21～29　本番
ただし、３/25（火）は休演
3/30　バラシ・撤去
本番スケジュール①平日（夜のみの1ステージ）
18:30受付開始　19:00～21:00本番
本番スケジュール②土日祝日（昼・夜の2ステージ）
13:30受付開始　14:00～16:00本番
18:30受付開始　19:00～21:00本番</t>
    <rPh sb="5" eb="7">
      <t>シコ</t>
    </rPh>
    <rPh sb="28" eb="30">
      <t>ホンバン</t>
    </rPh>
    <rPh sb="40" eb="41">
      <t>カ</t>
    </rPh>
    <rPh sb="43" eb="45">
      <t>キュウエン</t>
    </rPh>
    <rPh sb="55" eb="57">
      <t>テッキョ</t>
    </rPh>
    <rPh sb="59" eb="61">
      <t>ホンバン</t>
    </rPh>
    <rPh sb="68" eb="70">
      <t>ヘイジツ</t>
    </rPh>
    <rPh sb="71" eb="72">
      <t>ヨル</t>
    </rPh>
    <rPh sb="87" eb="91">
      <t>ウケツケカイシ</t>
    </rPh>
    <rPh sb="103" eb="105">
      <t>ホンバン</t>
    </rPh>
    <rPh sb="116" eb="118">
      <t>ドニチ</t>
    </rPh>
    <rPh sb="118" eb="119">
      <t>シュク</t>
    </rPh>
    <rPh sb="119" eb="120">
      <t>ジツ</t>
    </rPh>
    <rPh sb="177" eb="179">
      <t>ホンバン</t>
    </rPh>
    <phoneticPr fontId="1"/>
  </si>
  <si>
    <t>オプション</t>
    <phoneticPr fontId="1"/>
  </si>
  <si>
    <t>追加機材</t>
    <rPh sb="0" eb="3">
      <t>ツイカキザイ</t>
    </rPh>
    <phoneticPr fontId="1"/>
  </si>
  <si>
    <t>割引適用</t>
    <rPh sb="0" eb="2">
      <t>ワリビキ</t>
    </rPh>
    <rPh sb="2" eb="4">
      <t>テキヨウ</t>
    </rPh>
    <phoneticPr fontId="1"/>
  </si>
  <si>
    <t>CUBE04の追加日数※演劇パックのみ</t>
    <rPh sb="6" eb="8">
      <t>ツイカ</t>
    </rPh>
    <rPh sb="8" eb="10">
      <t>ニッスウ</t>
    </rPh>
    <rPh sb="12" eb="14">
      <t>エンゲキ</t>
    </rPh>
    <phoneticPr fontId="1"/>
  </si>
  <si>
    <t>なし</t>
    <phoneticPr fontId="1"/>
  </si>
  <si>
    <t>■「使用上の注意」「ドロップダウンリスト」「祝日」シートが非表示になっています。</t>
    <rPh sb="2" eb="5">
      <t>シヨウジョウ</t>
    </rPh>
    <rPh sb="6" eb="8">
      <t>チュウイ</t>
    </rPh>
    <rPh sb="22" eb="24">
      <t>シュクジツ</t>
    </rPh>
    <rPh sb="29" eb="32">
      <t>ヒヒョウジ</t>
    </rPh>
    <phoneticPr fontId="1"/>
  </si>
  <si>
    <t>■利用期間中の祝日は「祝日」シートのリストの中に黄色でマーキングされます。</t>
    <rPh sb="1" eb="6">
      <t>リヨウキカンチュウ</t>
    </rPh>
    <rPh sb="7" eb="9">
      <t>シュクジツ</t>
    </rPh>
    <rPh sb="11" eb="13">
      <t>シュクジツ</t>
    </rPh>
    <rPh sb="22" eb="23">
      <t>ナカ</t>
    </rPh>
    <rPh sb="24" eb="26">
      <t>キイロ</t>
    </rPh>
    <phoneticPr fontId="1"/>
  </si>
  <si>
    <t>■Excel２００７以前のバージョンでは使用できません。</t>
    <rPh sb="10" eb="12">
      <t>イゼン</t>
    </rPh>
    <rPh sb="20" eb="22">
      <t>シヨウ</t>
    </rPh>
    <phoneticPr fontId="1"/>
  </si>
  <si>
    <t>仕様</t>
    <rPh sb="0" eb="2">
      <t>シヨウ</t>
    </rPh>
    <phoneticPr fontId="1"/>
  </si>
  <si>
    <t>■祝日データ（何月何日が祝日なのかの参照データ）は２０２８年まで有効です。</t>
    <rPh sb="1" eb="3">
      <t>シュクジツ</t>
    </rPh>
    <rPh sb="7" eb="9">
      <t>ナンガツ</t>
    </rPh>
    <rPh sb="9" eb="11">
      <t>ナンニチ</t>
    </rPh>
    <rPh sb="12" eb="14">
      <t>シュクジツ</t>
    </rPh>
    <rPh sb="18" eb="20">
      <t>サンショウ</t>
    </rPh>
    <rPh sb="29" eb="30">
      <t>ネン</t>
    </rPh>
    <rPh sb="32" eb="34">
      <t>ユウコウ</t>
    </rPh>
    <phoneticPr fontId="1"/>
  </si>
  <si>
    <t>■サイト上にUPする際は「使用上の注意」「ドロップダウンリスト」「祝日」シートは「非表示」してください。</t>
    <rPh sb="4" eb="5">
      <t>ジョウ</t>
    </rPh>
    <rPh sb="10" eb="11">
      <t>サイ</t>
    </rPh>
    <rPh sb="41" eb="44">
      <t>ヒヒョウジ</t>
    </rPh>
    <phoneticPr fontId="1"/>
  </si>
  <si>
    <t>■サイト上にUPする際は「校閲」＞「ブックの保護」をしてください。パスワードは「TWS＊＊＊＊＊」です</t>
    <rPh sb="4" eb="5">
      <t>ジョウ</t>
    </rPh>
    <rPh sb="10" eb="11">
      <t>サイ</t>
    </rPh>
    <rPh sb="13" eb="15">
      <t>コウエツ</t>
    </rPh>
    <rPh sb="22" eb="24">
      <t>ホゴ</t>
    </rPh>
    <phoneticPr fontId="1"/>
  </si>
  <si>
    <t>利用期間内の祝日の日数分の追加料金（4,000円／日）</t>
    <rPh sb="0" eb="4">
      <t>リヨウキカン</t>
    </rPh>
    <rPh sb="4" eb="5">
      <t>ナイ</t>
    </rPh>
    <rPh sb="6" eb="8">
      <t>シュクジツ</t>
    </rPh>
    <rPh sb="9" eb="11">
      <t>ニッスウ</t>
    </rPh>
    <rPh sb="11" eb="12">
      <t>ブン</t>
    </rPh>
    <rPh sb="13" eb="15">
      <t>ツイカ</t>
    </rPh>
    <rPh sb="15" eb="17">
      <t>リョウキン</t>
    </rPh>
    <rPh sb="23" eb="24">
      <t>エン</t>
    </rPh>
    <rPh sb="25" eb="26">
      <t>ニチ</t>
    </rPh>
    <phoneticPr fontId="1"/>
  </si>
  <si>
    <t>CUBE04の追加</t>
    <rPh sb="7" eb="9">
      <t>ツイカ</t>
    </rPh>
    <phoneticPr fontId="1"/>
  </si>
  <si>
    <t>※ライティングレール４本（常設）含む</t>
    <phoneticPr fontId="1"/>
  </si>
  <si>
    <t>【セット内容】ライティングレール：４本、白色ライト：14灯、暖色ライト：12灯</t>
    <rPh sb="4" eb="6">
      <t>ナイヨウ</t>
    </rPh>
    <phoneticPr fontId="1"/>
  </si>
  <si>
    <t>【セット内容】廊下用展示ワイヤーフック：20セット</t>
    <rPh sb="4" eb="6">
      <t>ナイヨウ</t>
    </rPh>
    <phoneticPr fontId="1"/>
  </si>
  <si>
    <t>廊下展示用ワイヤー（1,000円/日）</t>
    <phoneticPr fontId="1"/>
  </si>
  <si>
    <t>廊下展示用ワイヤー　追加</t>
    <rPh sb="0" eb="1">
      <t>ロウカ</t>
    </rPh>
    <rPh sb="1" eb="3">
      <t>テンジ</t>
    </rPh>
    <rPh sb="3" eb="4">
      <t>ヨウ</t>
    </rPh>
    <rPh sb="10" eb="12">
      <t>ツイカ</t>
    </rPh>
    <phoneticPr fontId="1"/>
  </si>
  <si>
    <t>CUBE04照明機材　追加</t>
    <rPh sb="6" eb="8">
      <t>ショウメイ</t>
    </rPh>
    <rPh sb="7" eb="9">
      <t>キザイ</t>
    </rPh>
    <rPh sb="11" eb="13">
      <t>ツイカ</t>
    </rPh>
    <phoneticPr fontId="1"/>
  </si>
  <si>
    <t>←　自動的に表示されます。</t>
    <rPh sb="2" eb="5">
      <t>ジドウテキ</t>
    </rPh>
    <rPh sb="6" eb="8">
      <t>ヒョウジ</t>
    </rPh>
    <phoneticPr fontId="1"/>
  </si>
  <si>
    <t>注）このエクセルファイルは、ダウンロードしてご使用ください。</t>
    <rPh sb="0" eb="1">
      <t>チュウ</t>
    </rPh>
    <rPh sb="23" eb="25">
      <t>シヨウ</t>
    </rPh>
    <phoneticPr fontId="1"/>
  </si>
  <si>
    <t>注）Excel2007以前のバージョンでは使用できません。</t>
    <rPh sb="0" eb="1">
      <t>チュウ</t>
    </rPh>
    <rPh sb="11" eb="13">
      <t>イゼン</t>
    </rPh>
    <rPh sb="21" eb="23">
      <t>シヨウ</t>
    </rPh>
    <phoneticPr fontId="1"/>
  </si>
  <si>
    <t>※以下にご希望の利用区分、オプションなどの条件を、入力してください。</t>
    <rPh sb="1" eb="3">
      <t>イカ</t>
    </rPh>
    <rPh sb="5" eb="7">
      <t>キボウ</t>
    </rPh>
    <rPh sb="8" eb="10">
      <t>リヨウ</t>
    </rPh>
    <rPh sb="10" eb="12">
      <t>クブン</t>
    </rPh>
    <rPh sb="21" eb="23">
      <t>ジョウケン</t>
    </rPh>
    <rPh sb="25" eb="27">
      <t>ニュウリョク</t>
    </rPh>
    <phoneticPr fontId="1"/>
  </si>
  <si>
    <t>←　ドロップダウンリストから選んで（セルを選択し▼をクリックして）入力してください。</t>
    <rPh sb="14" eb="15">
      <t>エラ</t>
    </rPh>
    <rPh sb="33" eb="35">
      <t>ニュウリョク</t>
    </rPh>
    <phoneticPr fontId="1"/>
  </si>
  <si>
    <t>扇町ミュージアムキューブ　CUBE05ロングプラン　見積書</t>
    <rPh sb="0" eb="2">
      <t>オオギマチ</t>
    </rPh>
    <rPh sb="26" eb="28">
      <t>ミツ</t>
    </rPh>
    <rPh sb="28" eb="29">
      <t>ショ</t>
    </rPh>
    <phoneticPr fontId="1"/>
  </si>
  <si>
    <t>▼　申込書の記入</t>
    <rPh sb="2" eb="5">
      <t>モウシコミショ</t>
    </rPh>
    <rPh sb="6" eb="8">
      <t>キニュウ</t>
    </rPh>
    <phoneticPr fontId="1"/>
  </si>
  <si>
    <t>※空欄</t>
    <rPh sb="1" eb="3">
      <t>クウラン</t>
    </rPh>
    <phoneticPr fontId="1"/>
  </si>
  <si>
    <t>に記入し、該当するチェックボックスにチェックをしてください。</t>
    <rPh sb="1" eb="3">
      <t>キニュウ</t>
    </rPh>
    <phoneticPr fontId="1"/>
  </si>
  <si>
    <t>※見積書に入力した内容が反映されます</t>
    <rPh sb="9" eb="11">
      <t>ナイヨウ</t>
    </rPh>
    <phoneticPr fontId="1"/>
  </si>
  <si>
    <t>利用日
・時間</t>
    <phoneticPr fontId="1"/>
  </si>
  <si>
    <t>有料（</t>
    <rPh sb="0" eb="2">
      <t>ユウリョウ</t>
    </rPh>
    <phoneticPr fontId="1"/>
  </si>
  <si>
    <t>円）←前売り一般料金を記入</t>
    <phoneticPr fontId="1"/>
  </si>
  <si>
    <t xml:space="preserve">  来場見込み数( </t>
    <rPh sb="2" eb="4">
      <t>ライジョウ</t>
    </rPh>
    <rPh sb="4" eb="6">
      <t>ミコ</t>
    </rPh>
    <rPh sb="7" eb="8">
      <t>スウ</t>
    </rPh>
    <phoneticPr fontId="1"/>
  </si>
  <si>
    <t>ダンス</t>
    <phoneticPr fontId="1"/>
  </si>
  <si>
    <t>チェックボックス</t>
    <phoneticPr fontId="1"/>
  </si>
  <si>
    <t>✓</t>
  </si>
  <si>
    <t>✓</t>
    <phoneticPr fontId="1"/>
  </si>
  <si>
    <t xml:space="preserve">  「扇町ミュージアムキューブ利用規則」を遵守することを誓約のうえ、 上記の通り、扇町ミュージアムキューブの使用を申し込みます。
　（確認のうえ、チェックをしてください)</t>
    <rPh sb="3" eb="5">
      <t>オウギマチ</t>
    </rPh>
    <rPh sb="15" eb="17">
      <t>リヨウ</t>
    </rPh>
    <rPh sb="17" eb="19">
      <t>キソク</t>
    </rPh>
    <rPh sb="35" eb="37">
      <t>ジョウキ</t>
    </rPh>
    <rPh sb="38" eb="39">
      <t>トオ</t>
    </rPh>
    <rPh sb="41" eb="43">
      <t>オウギマチ</t>
    </rPh>
    <rPh sb="54" eb="56">
      <t>シヨウ</t>
    </rPh>
    <rPh sb="67" eb="69">
      <t>カクニン</t>
    </rPh>
    <phoneticPr fontId="1"/>
  </si>
  <si>
    <r>
      <t>扇町ミュージアムキューブ　</t>
    </r>
    <r>
      <rPr>
        <b/>
        <sz val="20"/>
        <color theme="1"/>
        <rFont val="Meiryo UI"/>
        <family val="3"/>
        <charset val="128"/>
      </rPr>
      <t>CUBE05ロングプラン</t>
    </r>
    <r>
      <rPr>
        <b/>
        <sz val="20"/>
        <color rgb="FF000000"/>
        <rFont val="Meiryo UI"/>
        <family val="3"/>
        <charset val="128"/>
      </rPr>
      <t>申込書</t>
    </r>
    <phoneticPr fontId="1"/>
  </si>
  <si>
    <t>※利用期間内に祝日がある場合は次の金額が加算されます。【祝日１日あたり 4,000円（税込）】</t>
    <rPh sb="1" eb="3">
      <t>リヨウ</t>
    </rPh>
    <rPh sb="3" eb="5">
      <t>キカン</t>
    </rPh>
    <rPh sb="5" eb="6">
      <t>ナイ</t>
    </rPh>
    <phoneticPr fontId="1"/>
  </si>
  <si>
    <r>
      <t>▼空欄に入力の上、</t>
    </r>
    <r>
      <rPr>
        <b/>
        <u/>
        <sz val="14"/>
        <color theme="4" tint="-0.249977111117893"/>
        <rFont val="Meiryo UI"/>
        <family val="3"/>
        <charset val="128"/>
      </rPr>
      <t>このエクセルファイルをメールに添付</t>
    </r>
    <r>
      <rPr>
        <b/>
        <sz val="14"/>
        <color theme="4" tint="-0.249977111117893"/>
        <rFont val="Meiryo UI"/>
        <family val="3"/>
        <charset val="128"/>
      </rPr>
      <t>してお送りください。</t>
    </r>
    <rPh sb="1" eb="3">
      <t>クウラン</t>
    </rPh>
    <rPh sb="4" eb="6">
      <t>ニュウリョク</t>
    </rPh>
    <rPh sb="7" eb="8">
      <t>ウエ</t>
    </rPh>
    <phoneticPr fontId="1"/>
  </si>
  <si>
    <t>※技術管理１名分　4h×２日（設営・撤収日）含む          ※備品代含む</t>
    <phoneticPr fontId="1"/>
  </si>
  <si>
    <t>※【7日間パック料金 118,000円(税込) 】　【30日間パック料金 300,000円（税込）】　【追加１日あたり11,000円（税込）】</t>
    <rPh sb="8" eb="10">
      <t>リョウキン</t>
    </rPh>
    <rPh sb="34" eb="36">
      <t>リョウキン</t>
    </rPh>
    <phoneticPr fontId="1"/>
  </si>
  <si>
    <t>※14日間以上の場合、7日間パック料金×２が適用されます。（例：16日間ご利用の場合　→　7日間パック料金×２ ＋ 2日追加料金）</t>
    <rPh sb="3" eb="4">
      <t>ニチ</t>
    </rPh>
    <rPh sb="4" eb="5">
      <t>カン</t>
    </rPh>
    <rPh sb="5" eb="7">
      <t>イジョウ</t>
    </rPh>
    <rPh sb="8" eb="10">
      <t>バアイ</t>
    </rPh>
    <rPh sb="12" eb="14">
      <t>カカン</t>
    </rPh>
    <rPh sb="17" eb="19">
      <t>リョウキン</t>
    </rPh>
    <rPh sb="22" eb="24">
      <t>テキヨウ</t>
    </rPh>
    <rPh sb="30" eb="31">
      <t>レイ</t>
    </rPh>
    <rPh sb="34" eb="36">
      <t>ニチカン</t>
    </rPh>
    <rPh sb="37" eb="39">
      <t>リヨウ</t>
    </rPh>
    <rPh sb="40" eb="42">
      <t>バアイ</t>
    </rPh>
    <rPh sb="46" eb="47">
      <t>ニチ</t>
    </rPh>
    <rPh sb="47" eb="48">
      <t>カン</t>
    </rPh>
    <rPh sb="51" eb="53">
      <t>リョウキン</t>
    </rPh>
    <rPh sb="59" eb="60">
      <t>ニチ</t>
    </rPh>
    <rPh sb="60" eb="64">
      <t>ツイカリョウキン</t>
    </rPh>
    <phoneticPr fontId="1"/>
  </si>
  <si>
    <r>
      <t xml:space="preserve">その他 </t>
    </r>
    <r>
      <rPr>
        <sz val="10"/>
        <color theme="1"/>
        <rFont val="Meiryo UI"/>
        <family val="3"/>
        <charset val="128"/>
      </rPr>
      <t>→「利用内容」欄に詳細を記入下さい</t>
    </r>
    <rPh sb="2" eb="3">
      <t>タ</t>
    </rPh>
    <rPh sb="6" eb="10">
      <t>リヨウナイヨウ</t>
    </rPh>
    <rPh sb="11" eb="12">
      <t>ラン</t>
    </rPh>
    <rPh sb="13" eb="15">
      <t>ショウサイ</t>
    </rPh>
    <rPh sb="16" eb="18">
      <t>キニュウ</t>
    </rPh>
    <rPh sb="18" eb="19">
      <t>クダ</t>
    </rPh>
    <phoneticPr fontId="1"/>
  </si>
  <si>
    <t>CUBE04追加照明機材（1,800円/日）　※CUBE04使用時のみ</t>
    <rPh sb="18" eb="19">
      <t>エン</t>
    </rPh>
    <rPh sb="20" eb="21">
      <t>ニチ</t>
    </rPh>
    <rPh sb="30" eb="33">
      <t>シヨウジ</t>
    </rPh>
    <phoneticPr fontId="1"/>
  </si>
  <si>
    <t>12日</t>
    <rPh sb="1" eb="2">
      <t>ニチ</t>
    </rPh>
    <phoneticPr fontId="1"/>
  </si>
  <si>
    <t>CUBE04の追加（6,000円/日）　※演劇パックのみ</t>
    <rPh sb="7" eb="9">
      <t>ツイカ</t>
    </rPh>
    <rPh sb="15" eb="16">
      <t>エン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</si>
</sst>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0"/>
    <numFmt numFmtId="177" formatCode="#&quot;日&quot;"/>
    <numFmt numFmtId="178" formatCode="yyyy&quot;年&quot;m&quot;月&quot;d&quot;日&quot;\(aaa\)"/>
    <numFmt numFmtId="179" formatCode="0&quot;日&quot;"/>
    <numFmt numFmtId="180" formatCode="#,##0&quot;円&quot;"/>
  </numFmts>
  <fonts count="4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name val="ＭＳ Ｐゴシック"/>
      <family val="3"/>
      <charset val="128"/>
      <scheme val="minor"/>
    </font>
    <font>
      <b/>
      <sz val="26"/>
      <color theme="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rgb="FF393A34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1"/>
      <color rgb="FF1C1E21"/>
      <name val="Meiryo UI"/>
      <family val="3"/>
      <charset val="128"/>
    </font>
    <font>
      <sz val="11"/>
      <color rgb="FF1C1E2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3" tint="0.39997558519241921"/>
      <name val="Meiryo UI"/>
      <family val="3"/>
      <charset val="128"/>
    </font>
    <font>
      <b/>
      <sz val="14"/>
      <color theme="4" tint="-0.249977111117893"/>
      <name val="Meiryo UI"/>
      <family val="3"/>
      <charset val="128"/>
    </font>
    <font>
      <sz val="11"/>
      <color theme="3" tint="0.39997558519241921"/>
      <name val="Meiryo UI"/>
      <family val="3"/>
      <charset val="128"/>
    </font>
    <font>
      <sz val="11"/>
      <color theme="4" tint="-0.249977111117893"/>
      <name val="Meiryo UI"/>
      <family val="3"/>
      <charset val="128"/>
    </font>
    <font>
      <b/>
      <sz val="20"/>
      <color theme="4" tint="-0.249977111117893"/>
      <name val="Meiryo UI"/>
      <family val="3"/>
      <charset val="128"/>
    </font>
    <font>
      <sz val="10"/>
      <color theme="3" tint="0.39997558519241921"/>
      <name val="Meiryo UI"/>
      <family val="3"/>
      <charset val="128"/>
    </font>
    <font>
      <sz val="10"/>
      <color theme="4" tint="-0.249977111117893"/>
      <name val="Meiryo UI"/>
      <family val="3"/>
      <charset val="128"/>
    </font>
    <font>
      <b/>
      <u/>
      <sz val="14"/>
      <color theme="4" tint="-0.249977111117893"/>
      <name val="Meiryo UI"/>
      <family val="3"/>
      <charset val="128"/>
    </font>
    <font>
      <b/>
      <sz val="9"/>
      <name val="Meiryo UI"/>
      <family val="3"/>
      <charset val="128"/>
    </font>
    <font>
      <sz val="11"/>
      <color theme="1" tint="0.499984740745262"/>
      <name val="Meiryo UI"/>
      <family val="3"/>
      <charset val="128"/>
    </font>
    <font>
      <sz val="10"/>
      <color theme="1" tint="0.499984740745262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u/>
      <sz val="9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6FC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438">
    <xf numFmtId="0" fontId="0" fillId="0" borderId="0" xfId="0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8" fontId="9" fillId="0" borderId="0" xfId="2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9" fillId="0" borderId="4" xfId="0" applyFont="1" applyBorder="1" applyAlignment="1" applyProtection="1">
      <alignment horizontal="center" vertical="center"/>
      <protection locked="0"/>
    </xf>
    <xf numFmtId="14" fontId="5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4" borderId="0" xfId="0" applyFont="1" applyFill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3" fillId="3" borderId="0" xfId="0" applyFont="1" applyFill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9" fillId="0" borderId="10" xfId="0" applyFont="1" applyBorder="1" applyAlignment="1">
      <alignment vertical="center"/>
    </xf>
    <xf numFmtId="38" fontId="9" fillId="0" borderId="0" xfId="2" applyFont="1" applyBorder="1" applyAlignment="1" applyProtection="1">
      <alignment horizontal="right" vertical="center"/>
    </xf>
    <xf numFmtId="0" fontId="9" fillId="0" borderId="15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78" fontId="25" fillId="0" borderId="0" xfId="0" applyNumberFormat="1" applyFont="1" applyAlignment="1">
      <alignment horizontal="center" vertical="center"/>
    </xf>
    <xf numFmtId="179" fontId="22" fillId="0" borderId="2" xfId="0" applyNumberFormat="1" applyFont="1" applyBorder="1" applyAlignment="1">
      <alignment horizontal="center" vertical="center" wrapText="1"/>
    </xf>
    <xf numFmtId="38" fontId="23" fillId="0" borderId="0" xfId="2" applyFont="1" applyFill="1" applyBorder="1" applyAlignment="1" applyProtection="1">
      <alignment horizontal="right" vertical="center" wrapText="1" shrinkToFit="1"/>
    </xf>
    <xf numFmtId="38" fontId="23" fillId="0" borderId="0" xfId="2" applyFont="1" applyFill="1" applyBorder="1" applyAlignment="1" applyProtection="1">
      <alignment horizontal="right" vertical="center" shrinkToFit="1"/>
    </xf>
    <xf numFmtId="0" fontId="22" fillId="0" borderId="0" xfId="0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177" fontId="25" fillId="0" borderId="0" xfId="0" applyNumberFormat="1" applyFont="1" applyAlignment="1">
      <alignment horizontal="center" vertical="center"/>
    </xf>
    <xf numFmtId="38" fontId="23" fillId="0" borderId="0" xfId="2" applyFont="1" applyFill="1" applyBorder="1" applyAlignment="1" applyProtection="1">
      <alignment horizontal="right" vertical="center"/>
    </xf>
    <xf numFmtId="38" fontId="9" fillId="0" borderId="0" xfId="2" applyFont="1" applyFill="1" applyBorder="1" applyAlignment="1" applyProtection="1">
      <alignment horizontal="right" vertical="center"/>
    </xf>
    <xf numFmtId="0" fontId="9" fillId="0" borderId="5" xfId="0" applyFont="1" applyBorder="1" applyAlignment="1">
      <alignment horizontal="left" vertical="center"/>
    </xf>
    <xf numFmtId="177" fontId="16" fillId="0" borderId="0" xfId="0" applyNumberFormat="1" applyFont="1" applyAlignment="1">
      <alignment horizontal="center" vertical="center"/>
    </xf>
    <xf numFmtId="38" fontId="5" fillId="0" borderId="5" xfId="2" applyFont="1" applyFill="1" applyBorder="1" applyAlignment="1" applyProtection="1">
      <alignment horizontal="right" vertical="center"/>
    </xf>
    <xf numFmtId="38" fontId="5" fillId="0" borderId="0" xfId="2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horizontal="left" vertical="center"/>
    </xf>
    <xf numFmtId="177" fontId="16" fillId="0" borderId="7" xfId="0" applyNumberFormat="1" applyFont="1" applyBorder="1" applyAlignment="1">
      <alignment horizontal="center" vertical="center"/>
    </xf>
    <xf numFmtId="38" fontId="5" fillId="0" borderId="7" xfId="2" applyFont="1" applyFill="1" applyBorder="1" applyAlignment="1" applyProtection="1">
      <alignment horizontal="right" vertical="center"/>
    </xf>
    <xf numFmtId="0" fontId="9" fillId="0" borderId="19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9" fillId="0" borderId="1" xfId="2" applyFont="1" applyBorder="1" applyAlignment="1" applyProtection="1">
      <alignment horizontal="right" vertical="center"/>
    </xf>
    <xf numFmtId="0" fontId="9" fillId="0" borderId="16" xfId="0" applyFont="1" applyBorder="1" applyAlignment="1">
      <alignment vertical="center"/>
    </xf>
    <xf numFmtId="178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78" fontId="28" fillId="0" borderId="21" xfId="0" applyNumberFormat="1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178" fontId="5" fillId="0" borderId="21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78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horizontal="left" vertical="top"/>
    </xf>
    <xf numFmtId="176" fontId="5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178" fontId="5" fillId="2" borderId="21" xfId="0" applyNumberFormat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176" fontId="5" fillId="2" borderId="21" xfId="0" applyNumberFormat="1" applyFont="1" applyFill="1" applyBorder="1" applyAlignment="1">
      <alignment horizontal="center"/>
    </xf>
    <xf numFmtId="0" fontId="5" fillId="0" borderId="21" xfId="0" applyFont="1" applyBorder="1"/>
    <xf numFmtId="0" fontId="5" fillId="0" borderId="9" xfId="0" applyFont="1" applyBorder="1" applyAlignment="1">
      <alignment horizontal="center"/>
    </xf>
    <xf numFmtId="176" fontId="5" fillId="0" borderId="21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178" fontId="5" fillId="0" borderId="0" xfId="0" applyNumberFormat="1" applyFont="1"/>
    <xf numFmtId="0" fontId="23" fillId="0" borderId="0" xfId="0" applyFont="1"/>
    <xf numFmtId="0" fontId="19" fillId="0" borderId="7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177" fontId="25" fillId="0" borderId="0" xfId="0" applyNumberFormat="1" applyFont="1" applyAlignment="1" applyProtection="1">
      <alignment horizontal="center" vertical="center"/>
      <protection locked="0"/>
    </xf>
    <xf numFmtId="6" fontId="23" fillId="0" borderId="0" xfId="1" applyFont="1" applyFill="1" applyBorder="1" applyAlignment="1" applyProtection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38" fontId="38" fillId="0" borderId="0" xfId="2" applyFont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38" fontId="38" fillId="0" borderId="0" xfId="2" applyFont="1" applyFill="1" applyBorder="1" applyAlignment="1">
      <alignment horizontal="right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23" fillId="9" borderId="21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19" fillId="0" borderId="12" xfId="0" applyFont="1" applyBorder="1" applyAlignment="1">
      <alignment horizontal="left" vertical="top" wrapText="1"/>
    </xf>
    <xf numFmtId="0" fontId="44" fillId="9" borderId="21" xfId="0" applyFont="1" applyFill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>
      <alignment horizontal="center" vertical="center"/>
    </xf>
    <xf numFmtId="0" fontId="45" fillId="9" borderId="2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indent="1"/>
    </xf>
    <xf numFmtId="0" fontId="40" fillId="0" borderId="6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9" fillId="5" borderId="21" xfId="0" applyFont="1" applyFill="1" applyBorder="1" applyAlignment="1">
      <alignment horizontal="left" vertical="center" indent="1"/>
    </xf>
    <xf numFmtId="0" fontId="9" fillId="9" borderId="6" xfId="0" applyFont="1" applyFill="1" applyBorder="1" applyAlignment="1" applyProtection="1">
      <alignment horizontal="left" vertical="top" wrapText="1"/>
      <protection locked="0"/>
    </xf>
    <xf numFmtId="0" fontId="9" fillId="9" borderId="5" xfId="0" applyFont="1" applyFill="1" applyBorder="1" applyAlignment="1" applyProtection="1">
      <alignment horizontal="left" vertical="top" wrapText="1"/>
      <protection locked="0"/>
    </xf>
    <xf numFmtId="0" fontId="9" fillId="9" borderId="13" xfId="0" applyFont="1" applyFill="1" applyBorder="1" applyAlignment="1" applyProtection="1">
      <alignment horizontal="left" vertical="top" wrapText="1"/>
      <protection locked="0"/>
    </xf>
    <xf numFmtId="0" fontId="9" fillId="9" borderId="4" xfId="0" applyFont="1" applyFill="1" applyBorder="1" applyAlignment="1" applyProtection="1">
      <alignment horizontal="left" vertical="top" wrapText="1"/>
      <protection locked="0"/>
    </xf>
    <xf numFmtId="0" fontId="9" fillId="9" borderId="0" xfId="0" applyFont="1" applyFill="1" applyAlignment="1" applyProtection="1">
      <alignment horizontal="left" vertical="top" wrapText="1"/>
      <protection locked="0"/>
    </xf>
    <xf numFmtId="0" fontId="9" fillId="9" borderId="12" xfId="0" applyFont="1" applyFill="1" applyBorder="1" applyAlignment="1" applyProtection="1">
      <alignment horizontal="left" vertical="top" wrapText="1"/>
      <protection locked="0"/>
    </xf>
    <xf numFmtId="0" fontId="9" fillId="9" borderId="3" xfId="0" applyFont="1" applyFill="1" applyBorder="1" applyAlignment="1" applyProtection="1">
      <alignment horizontal="left" vertical="top" wrapText="1"/>
      <protection locked="0"/>
    </xf>
    <xf numFmtId="0" fontId="9" fillId="9" borderId="7" xfId="0" applyFont="1" applyFill="1" applyBorder="1" applyAlignment="1" applyProtection="1">
      <alignment horizontal="left" vertical="top" wrapText="1"/>
      <protection locked="0"/>
    </xf>
    <xf numFmtId="0" fontId="9" fillId="9" borderId="18" xfId="0" applyFont="1" applyFill="1" applyBorder="1" applyAlignment="1" applyProtection="1">
      <alignment horizontal="left" vertical="top" wrapText="1"/>
      <protection locked="0"/>
    </xf>
    <xf numFmtId="38" fontId="26" fillId="0" borderId="21" xfId="2" applyFont="1" applyFill="1" applyBorder="1" applyAlignment="1" applyProtection="1">
      <alignment horizontal="center" vertical="center"/>
    </xf>
    <xf numFmtId="177" fontId="44" fillId="7" borderId="2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80" fontId="23" fillId="5" borderId="9" xfId="2" applyNumberFormat="1" applyFont="1" applyFill="1" applyBorder="1" applyAlignment="1" applyProtection="1">
      <alignment horizontal="right" vertical="center"/>
    </xf>
    <xf numFmtId="180" fontId="23" fillId="5" borderId="2" xfId="2" applyNumberFormat="1" applyFont="1" applyFill="1" applyBorder="1" applyAlignment="1" applyProtection="1">
      <alignment horizontal="right" vertical="center"/>
    </xf>
    <xf numFmtId="180" fontId="23" fillId="5" borderId="22" xfId="2" applyNumberFormat="1" applyFont="1" applyFill="1" applyBorder="1" applyAlignment="1" applyProtection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right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9" borderId="6" xfId="0" applyFont="1" applyFill="1" applyBorder="1" applyAlignment="1" applyProtection="1">
      <alignment horizontal="left" vertical="center" wrapText="1"/>
      <protection locked="0"/>
    </xf>
    <xf numFmtId="0" fontId="5" fillId="9" borderId="5" xfId="0" applyFont="1" applyFill="1" applyBorder="1" applyAlignment="1" applyProtection="1">
      <alignment horizontal="left" vertical="center" wrapText="1"/>
      <protection locked="0"/>
    </xf>
    <xf numFmtId="0" fontId="5" fillId="9" borderId="13" xfId="0" applyFont="1" applyFill="1" applyBorder="1" applyAlignment="1" applyProtection="1">
      <alignment horizontal="left" vertical="center" wrapText="1"/>
      <protection locked="0"/>
    </xf>
    <xf numFmtId="0" fontId="5" fillId="9" borderId="4" xfId="0" applyFont="1" applyFill="1" applyBorder="1" applyAlignment="1" applyProtection="1">
      <alignment horizontal="left" vertical="center" wrapText="1"/>
      <protection locked="0"/>
    </xf>
    <xf numFmtId="0" fontId="5" fillId="9" borderId="0" xfId="0" applyFont="1" applyFill="1" applyAlignment="1" applyProtection="1">
      <alignment horizontal="left" vertical="center" wrapText="1"/>
      <protection locked="0"/>
    </xf>
    <xf numFmtId="0" fontId="5" fillId="9" borderId="12" xfId="0" applyFont="1" applyFill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9" fillId="9" borderId="21" xfId="0" applyFont="1" applyFill="1" applyBorder="1" applyAlignment="1" applyProtection="1">
      <alignment horizontal="left" vertical="center"/>
      <protection locked="0"/>
    </xf>
    <xf numFmtId="0" fontId="14" fillId="0" borderId="25" xfId="0" applyFont="1" applyBorder="1" applyAlignment="1">
      <alignment horizontal="center" vertical="center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26" xfId="0" applyFont="1" applyFill="1" applyBorder="1" applyAlignment="1" applyProtection="1">
      <alignment horizontal="left" vertical="center"/>
      <protection locked="0"/>
    </xf>
    <xf numFmtId="0" fontId="5" fillId="9" borderId="27" xfId="0" applyFont="1" applyFill="1" applyBorder="1" applyAlignment="1" applyProtection="1">
      <alignment horizontal="left" vertical="center"/>
      <protection locked="0"/>
    </xf>
    <xf numFmtId="0" fontId="5" fillId="9" borderId="28" xfId="0" applyFont="1" applyFill="1" applyBorder="1" applyAlignment="1" applyProtection="1">
      <alignment horizontal="left" vertical="center"/>
      <protection locked="0"/>
    </xf>
    <xf numFmtId="0" fontId="5" fillId="9" borderId="30" xfId="0" applyFont="1" applyFill="1" applyBorder="1" applyAlignment="1" applyProtection="1">
      <alignment horizontal="left" vertical="center"/>
      <protection locked="0"/>
    </xf>
    <xf numFmtId="0" fontId="5" fillId="0" borderId="23" xfId="0" applyFont="1" applyBorder="1" applyAlignment="1">
      <alignment horizontal="center" vertical="center"/>
    </xf>
    <xf numFmtId="0" fontId="6" fillId="9" borderId="11" xfId="0" applyFont="1" applyFill="1" applyBorder="1" applyAlignment="1" applyProtection="1">
      <alignment horizontal="left" vertical="center" wrapText="1"/>
      <protection locked="0"/>
    </xf>
    <xf numFmtId="0" fontId="6" fillId="9" borderId="20" xfId="0" applyFont="1" applyFill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6" fontId="5" fillId="0" borderId="9" xfId="1" applyFont="1" applyFill="1" applyBorder="1" applyAlignment="1">
      <alignment horizontal="center" vertical="center"/>
    </xf>
    <xf numFmtId="6" fontId="5" fillId="0" borderId="2" xfId="1" applyFont="1" applyFill="1" applyBorder="1" applyAlignment="1">
      <alignment horizontal="center" vertical="center"/>
    </xf>
    <xf numFmtId="6" fontId="5" fillId="0" borderId="22" xfId="1" applyFont="1" applyFill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/>
    </xf>
    <xf numFmtId="178" fontId="16" fillId="0" borderId="9" xfId="0" quotePrefix="1" applyNumberFormat="1" applyFont="1" applyBorder="1" applyAlignment="1">
      <alignment horizontal="center" vertical="center" wrapText="1"/>
    </xf>
    <xf numFmtId="178" fontId="16" fillId="0" borderId="2" xfId="0" quotePrefix="1" applyNumberFormat="1" applyFont="1" applyBorder="1" applyAlignment="1">
      <alignment horizontal="center" vertical="center" wrapText="1"/>
    </xf>
    <xf numFmtId="178" fontId="16" fillId="0" borderId="22" xfId="0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2"/>
    </xf>
    <xf numFmtId="0" fontId="21" fillId="0" borderId="9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179" fontId="8" fillId="0" borderId="21" xfId="0" quotePrefix="1" applyNumberFormat="1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49" fontId="13" fillId="0" borderId="9" xfId="0" quotePrefix="1" applyNumberFormat="1" applyFont="1" applyBorder="1" applyAlignment="1">
      <alignment horizontal="center" vertical="center" wrapText="1"/>
    </xf>
    <xf numFmtId="49" fontId="13" fillId="0" borderId="2" xfId="0" quotePrefix="1" applyNumberFormat="1" applyFont="1" applyBorder="1" applyAlignment="1">
      <alignment horizontal="center" vertical="center" wrapText="1"/>
    </xf>
    <xf numFmtId="49" fontId="13" fillId="0" borderId="22" xfId="0" quotePrefix="1" applyNumberFormat="1" applyFont="1" applyBorder="1" applyAlignment="1">
      <alignment horizontal="center" vertical="center" wrapText="1"/>
    </xf>
    <xf numFmtId="177" fontId="8" fillId="0" borderId="9" xfId="0" quotePrefix="1" applyNumberFormat="1" applyFont="1" applyBorder="1" applyAlignment="1">
      <alignment horizontal="center" vertical="center" wrapText="1"/>
    </xf>
    <xf numFmtId="177" fontId="8" fillId="0" borderId="2" xfId="0" quotePrefix="1" applyNumberFormat="1" applyFont="1" applyBorder="1" applyAlignment="1">
      <alignment horizontal="center" vertical="center" wrapText="1"/>
    </xf>
    <xf numFmtId="177" fontId="8" fillId="0" borderId="22" xfId="0" quotePrefix="1" applyNumberFormat="1" applyFont="1" applyBorder="1" applyAlignment="1">
      <alignment horizontal="center" vertical="center" wrapText="1"/>
    </xf>
    <xf numFmtId="49" fontId="16" fillId="0" borderId="21" xfId="0" quotePrefix="1" applyNumberFormat="1" applyFont="1" applyBorder="1" applyAlignment="1">
      <alignment horizontal="center" vertical="center" wrapText="1"/>
    </xf>
    <xf numFmtId="178" fontId="8" fillId="0" borderId="21" xfId="0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80" fontId="23" fillId="5" borderId="32" xfId="2" applyNumberFormat="1" applyFont="1" applyFill="1" applyBorder="1" applyAlignment="1" applyProtection="1">
      <alignment horizontal="center" vertical="center"/>
    </xf>
    <xf numFmtId="180" fontId="23" fillId="5" borderId="33" xfId="2" applyNumberFormat="1" applyFont="1" applyFill="1" applyBorder="1" applyAlignment="1" applyProtection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180" fontId="23" fillId="5" borderId="21" xfId="2" applyNumberFormat="1" applyFont="1" applyFill="1" applyBorder="1" applyAlignment="1" applyProtection="1">
      <alignment horizontal="right" vertical="center"/>
    </xf>
    <xf numFmtId="0" fontId="26" fillId="0" borderId="2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readingOrder="1"/>
    </xf>
    <xf numFmtId="0" fontId="19" fillId="9" borderId="11" xfId="0" applyFont="1" applyFill="1" applyBorder="1" applyAlignment="1" applyProtection="1">
      <alignment horizontal="left" vertical="center"/>
      <protection locked="0"/>
    </xf>
    <xf numFmtId="0" fontId="19" fillId="9" borderId="20" xfId="0" applyFont="1" applyFill="1" applyBorder="1" applyAlignment="1" applyProtection="1">
      <alignment horizontal="left" vertical="center"/>
      <protection locked="0"/>
    </xf>
    <xf numFmtId="0" fontId="19" fillId="9" borderId="23" xfId="0" applyFont="1" applyFill="1" applyBorder="1" applyAlignment="1" applyProtection="1">
      <alignment horizontal="left" vertical="center" wrapText="1"/>
      <protection locked="0"/>
    </xf>
    <xf numFmtId="0" fontId="19" fillId="9" borderId="21" xfId="0" applyFont="1" applyFill="1" applyBorder="1" applyAlignment="1" applyProtection="1">
      <alignment horizontal="left" vertical="center" wrapText="1"/>
      <protection locked="0"/>
    </xf>
    <xf numFmtId="179" fontId="23" fillId="5" borderId="2" xfId="0" applyNumberFormat="1" applyFont="1" applyFill="1" applyBorder="1" applyAlignment="1">
      <alignment horizontal="center" vertical="center" wrapText="1"/>
    </xf>
    <xf numFmtId="179" fontId="23" fillId="5" borderId="22" xfId="0" applyNumberFormat="1" applyFont="1" applyFill="1" applyBorder="1" applyAlignment="1">
      <alignment horizontal="center" vertical="center" wrapText="1"/>
    </xf>
    <xf numFmtId="180" fontId="5" fillId="5" borderId="9" xfId="2" applyNumberFormat="1" applyFont="1" applyFill="1" applyBorder="1" applyAlignment="1" applyProtection="1">
      <alignment horizontal="right" vertical="center"/>
    </xf>
    <xf numFmtId="180" fontId="5" fillId="5" borderId="2" xfId="2" applyNumberFormat="1" applyFont="1" applyFill="1" applyBorder="1" applyAlignment="1" applyProtection="1">
      <alignment horizontal="right" vertical="center"/>
    </xf>
    <xf numFmtId="180" fontId="5" fillId="5" borderId="22" xfId="2" applyNumberFormat="1" applyFont="1" applyFill="1" applyBorder="1" applyAlignment="1" applyProtection="1">
      <alignment horizontal="right" vertical="center"/>
    </xf>
    <xf numFmtId="38" fontId="9" fillId="0" borderId="5" xfId="2" applyFont="1" applyFill="1" applyBorder="1" applyAlignment="1" applyProtection="1">
      <alignment horizontal="right" vertical="center"/>
    </xf>
    <xf numFmtId="0" fontId="5" fillId="5" borderId="21" xfId="0" applyFont="1" applyFill="1" applyBorder="1" applyAlignment="1">
      <alignment horizontal="center" vertical="center"/>
    </xf>
    <xf numFmtId="179" fontId="5" fillId="5" borderId="21" xfId="2" applyNumberFormat="1" applyFont="1" applyFill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180" fontId="23" fillId="5" borderId="9" xfId="2" applyNumberFormat="1" applyFont="1" applyFill="1" applyBorder="1" applyAlignment="1" applyProtection="1">
      <alignment horizontal="right" vertical="center" wrapText="1" shrinkToFit="1"/>
    </xf>
    <xf numFmtId="180" fontId="23" fillId="5" borderId="2" xfId="2" applyNumberFormat="1" applyFont="1" applyFill="1" applyBorder="1" applyAlignment="1" applyProtection="1">
      <alignment horizontal="right" vertical="center" shrinkToFit="1"/>
    </xf>
    <xf numFmtId="180" fontId="23" fillId="5" borderId="22" xfId="2" applyNumberFormat="1" applyFont="1" applyFill="1" applyBorder="1" applyAlignment="1" applyProtection="1">
      <alignment horizontal="right" vertical="center" shrinkToFit="1"/>
    </xf>
    <xf numFmtId="0" fontId="14" fillId="0" borderId="7" xfId="0" applyFont="1" applyBorder="1" applyAlignment="1">
      <alignment horizontal="left" vertical="center" indent="1"/>
    </xf>
    <xf numFmtId="0" fontId="31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4" fillId="7" borderId="21" xfId="0" applyFont="1" applyFill="1" applyBorder="1" applyAlignment="1" applyProtection="1">
      <alignment horizontal="center" vertical="center"/>
      <protection locked="0"/>
    </xf>
    <xf numFmtId="0" fontId="15" fillId="4" borderId="22" xfId="0" applyFont="1" applyFill="1" applyBorder="1" applyAlignment="1">
      <alignment horizontal="left" vertical="center" wrapText="1" indent="1"/>
    </xf>
    <xf numFmtId="0" fontId="15" fillId="4" borderId="21" xfId="0" applyFont="1" applyFill="1" applyBorder="1" applyAlignment="1">
      <alignment horizontal="left" vertical="center" wrapText="1" indent="1"/>
    </xf>
    <xf numFmtId="0" fontId="40" fillId="0" borderId="6" xfId="0" applyFont="1" applyBorder="1" applyAlignment="1">
      <alignment horizontal="center" vertical="top"/>
    </xf>
    <xf numFmtId="0" fontId="40" fillId="0" borderId="5" xfId="0" applyFont="1" applyBorder="1" applyAlignment="1">
      <alignment horizontal="center" vertical="top"/>
    </xf>
    <xf numFmtId="0" fontId="40" fillId="0" borderId="2" xfId="0" applyFont="1" applyBorder="1" applyAlignment="1">
      <alignment horizontal="center" vertical="top"/>
    </xf>
    <xf numFmtId="0" fontId="40" fillId="0" borderId="22" xfId="0" applyFont="1" applyBorder="1" applyAlignment="1">
      <alignment horizontal="center" vertical="top"/>
    </xf>
    <xf numFmtId="178" fontId="25" fillId="7" borderId="21" xfId="0" applyNumberFormat="1" applyFont="1" applyFill="1" applyBorder="1" applyAlignment="1" applyProtection="1">
      <alignment horizontal="center" vertical="center"/>
      <protection locked="0"/>
    </xf>
    <xf numFmtId="0" fontId="38" fillId="7" borderId="9" xfId="0" applyFont="1" applyFill="1" applyBorder="1" applyAlignment="1">
      <alignment horizontal="center" vertical="center"/>
    </xf>
    <xf numFmtId="0" fontId="38" fillId="7" borderId="2" xfId="0" applyFont="1" applyFill="1" applyBorder="1" applyAlignment="1">
      <alignment horizontal="center" vertical="center"/>
    </xf>
    <xf numFmtId="0" fontId="38" fillId="7" borderId="22" xfId="0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0" fontId="38" fillId="5" borderId="22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35" fillId="9" borderId="9" xfId="0" applyFont="1" applyFill="1" applyBorder="1" applyAlignment="1">
      <alignment horizontal="center" vertical="center"/>
    </xf>
    <xf numFmtId="0" fontId="35" fillId="9" borderId="22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textRotation="255" wrapText="1"/>
    </xf>
    <xf numFmtId="0" fontId="43" fillId="0" borderId="13" xfId="0" applyFont="1" applyBorder="1" applyAlignment="1">
      <alignment horizontal="center" vertical="center" textRotation="255" wrapText="1"/>
    </xf>
    <xf numFmtId="0" fontId="43" fillId="0" borderId="4" xfId="0" applyFont="1" applyBorder="1" applyAlignment="1">
      <alignment horizontal="center" vertical="center" textRotation="255" wrapText="1"/>
    </xf>
    <xf numFmtId="0" fontId="43" fillId="0" borderId="12" xfId="0" applyFont="1" applyBorder="1" applyAlignment="1">
      <alignment horizontal="center" vertical="center" textRotation="255" wrapText="1"/>
    </xf>
    <xf numFmtId="0" fontId="43" fillId="0" borderId="3" xfId="0" applyFont="1" applyBorder="1" applyAlignment="1">
      <alignment horizontal="center" vertical="center" textRotation="255" wrapText="1"/>
    </xf>
    <xf numFmtId="0" fontId="43" fillId="0" borderId="18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1" fillId="0" borderId="3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7" borderId="21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9" fillId="9" borderId="0" xfId="0" applyFont="1" applyFill="1" applyAlignment="1" applyProtection="1">
      <alignment horizontal="right" vertical="center"/>
      <protection locked="0"/>
    </xf>
    <xf numFmtId="178" fontId="8" fillId="0" borderId="9" xfId="0" quotePrefix="1" applyNumberFormat="1" applyFont="1" applyBorder="1" applyAlignment="1">
      <alignment horizontal="center" vertical="center" wrapText="1"/>
    </xf>
    <xf numFmtId="178" fontId="8" fillId="0" borderId="2" xfId="0" quotePrefix="1" applyNumberFormat="1" applyFont="1" applyBorder="1" applyAlignment="1">
      <alignment horizontal="center" vertical="center" wrapText="1"/>
    </xf>
    <xf numFmtId="178" fontId="8" fillId="0" borderId="22" xfId="0" quotePrefix="1" applyNumberFormat="1" applyFont="1" applyBorder="1" applyAlignment="1">
      <alignment horizontal="center" vertical="center" wrapText="1"/>
    </xf>
    <xf numFmtId="0" fontId="29" fillId="9" borderId="23" xfId="0" applyFont="1" applyFill="1" applyBorder="1" applyAlignment="1">
      <alignment horizontal="left" vertical="center" wrapText="1"/>
    </xf>
    <xf numFmtId="0" fontId="29" fillId="9" borderId="21" xfId="0" applyFont="1" applyFill="1" applyBorder="1" applyAlignment="1">
      <alignment horizontal="left" vertical="center" wrapText="1"/>
    </xf>
    <xf numFmtId="0" fontId="11" fillId="9" borderId="6" xfId="0" applyFont="1" applyFill="1" applyBorder="1" applyAlignment="1">
      <alignment horizontal="left" vertical="top" wrapText="1"/>
    </xf>
    <xf numFmtId="0" fontId="11" fillId="9" borderId="5" xfId="0" applyFont="1" applyFill="1" applyBorder="1" applyAlignment="1">
      <alignment horizontal="left" vertical="top" wrapText="1"/>
    </xf>
    <xf numFmtId="0" fontId="11" fillId="9" borderId="13" xfId="0" applyFont="1" applyFill="1" applyBorder="1" applyAlignment="1">
      <alignment horizontal="left" vertical="top" wrapText="1"/>
    </xf>
    <xf numFmtId="0" fontId="11" fillId="9" borderId="4" xfId="0" applyFont="1" applyFill="1" applyBorder="1" applyAlignment="1">
      <alignment horizontal="left" vertical="top" wrapText="1"/>
    </xf>
    <xf numFmtId="0" fontId="11" fillId="9" borderId="0" xfId="0" applyFont="1" applyFill="1" applyAlignment="1">
      <alignment horizontal="left" vertical="top" wrapText="1"/>
    </xf>
    <xf numFmtId="0" fontId="11" fillId="9" borderId="12" xfId="0" applyFont="1" applyFill="1" applyBorder="1" applyAlignment="1">
      <alignment horizontal="left" vertical="top" wrapText="1"/>
    </xf>
    <xf numFmtId="0" fontId="10" fillId="9" borderId="25" xfId="0" applyFont="1" applyFill="1" applyBorder="1" applyAlignment="1">
      <alignment horizontal="left" vertical="center"/>
    </xf>
    <xf numFmtId="0" fontId="7" fillId="9" borderId="11" xfId="0" applyFont="1" applyFill="1" applyBorder="1" applyAlignment="1">
      <alignment horizontal="left" vertical="center" wrapText="1"/>
    </xf>
    <xf numFmtId="0" fontId="7" fillId="9" borderId="20" xfId="0" applyFont="1" applyFill="1" applyBorder="1" applyAlignment="1">
      <alignment horizontal="left" vertical="center" wrapText="1"/>
    </xf>
    <xf numFmtId="0" fontId="29" fillId="9" borderId="11" xfId="0" applyFont="1" applyFill="1" applyBorder="1" applyAlignment="1">
      <alignment horizontal="left" vertical="center"/>
    </xf>
    <xf numFmtId="0" fontId="29" fillId="9" borderId="20" xfId="0" applyFont="1" applyFill="1" applyBorder="1" applyAlignment="1">
      <alignment horizontal="left" vertical="center"/>
    </xf>
    <xf numFmtId="0" fontId="10" fillId="9" borderId="26" xfId="0" applyFont="1" applyFill="1" applyBorder="1" applyAlignment="1">
      <alignment horizontal="left" vertical="center"/>
    </xf>
    <xf numFmtId="0" fontId="10" fillId="9" borderId="27" xfId="0" applyFont="1" applyFill="1" applyBorder="1" applyAlignment="1">
      <alignment horizontal="left" vertical="center"/>
    </xf>
    <xf numFmtId="0" fontId="10" fillId="9" borderId="28" xfId="0" applyFont="1" applyFill="1" applyBorder="1" applyAlignment="1">
      <alignment horizontal="left" vertical="center"/>
    </xf>
    <xf numFmtId="0" fontId="10" fillId="9" borderId="30" xfId="0" applyFont="1" applyFill="1" applyBorder="1" applyAlignment="1">
      <alignment horizontal="left" vertical="center"/>
    </xf>
    <xf numFmtId="0" fontId="29" fillId="9" borderId="21" xfId="0" applyFont="1" applyFill="1" applyBorder="1" applyAlignment="1">
      <alignment horizontal="left" vertical="center"/>
    </xf>
    <xf numFmtId="0" fontId="10" fillId="9" borderId="6" xfId="0" applyFont="1" applyFill="1" applyBorder="1" applyAlignment="1">
      <alignment horizontal="left" vertical="center" wrapText="1"/>
    </xf>
    <xf numFmtId="0" fontId="10" fillId="9" borderId="5" xfId="0" applyFont="1" applyFill="1" applyBorder="1" applyAlignment="1">
      <alignment horizontal="left" vertical="center" wrapText="1"/>
    </xf>
    <xf numFmtId="0" fontId="10" fillId="9" borderId="13" xfId="0" applyFont="1" applyFill="1" applyBorder="1" applyAlignment="1">
      <alignment horizontal="left" vertical="center" wrapText="1"/>
    </xf>
    <xf numFmtId="0" fontId="10" fillId="9" borderId="4" xfId="0" applyFont="1" applyFill="1" applyBorder="1" applyAlignment="1">
      <alignment horizontal="left" vertical="center" wrapText="1"/>
    </xf>
    <xf numFmtId="0" fontId="10" fillId="9" borderId="0" xfId="0" applyFont="1" applyFill="1" applyAlignment="1">
      <alignment horizontal="left" vertical="center" wrapText="1"/>
    </xf>
    <xf numFmtId="0" fontId="10" fillId="9" borderId="1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8" borderId="0" xfId="0" applyFont="1" applyFill="1" applyAlignment="1">
      <alignment horizontal="center" vertical="center"/>
    </xf>
    <xf numFmtId="178" fontId="9" fillId="0" borderId="9" xfId="0" quotePrefix="1" applyNumberFormat="1" applyFont="1" applyBorder="1" applyAlignment="1">
      <alignment horizontal="center" vertical="center" wrapText="1"/>
    </xf>
    <xf numFmtId="178" fontId="9" fillId="0" borderId="2" xfId="0" quotePrefix="1" applyNumberFormat="1" applyFont="1" applyBorder="1" applyAlignment="1">
      <alignment horizontal="center" vertical="center" wrapText="1"/>
    </xf>
    <xf numFmtId="178" fontId="9" fillId="0" borderId="22" xfId="0" quotePrefix="1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9" fillId="9" borderId="5" xfId="0" applyFont="1" applyFill="1" applyBorder="1" applyAlignment="1">
      <alignment horizontal="left" vertical="top" wrapText="1"/>
    </xf>
    <xf numFmtId="0" fontId="9" fillId="9" borderId="13" xfId="0" applyFont="1" applyFill="1" applyBorder="1" applyAlignment="1">
      <alignment horizontal="left" vertical="top" wrapText="1"/>
    </xf>
    <xf numFmtId="0" fontId="9" fillId="9" borderId="4" xfId="0" applyFont="1" applyFill="1" applyBorder="1" applyAlignment="1">
      <alignment horizontal="left" vertical="top" wrapText="1"/>
    </xf>
    <xf numFmtId="0" fontId="9" fillId="9" borderId="0" xfId="0" applyFont="1" applyFill="1" applyAlignment="1">
      <alignment horizontal="left" vertical="top" wrapText="1"/>
    </xf>
    <xf numFmtId="0" fontId="9" fillId="9" borderId="12" xfId="0" applyFont="1" applyFill="1" applyBorder="1" applyAlignment="1">
      <alignment horizontal="left" vertical="top" wrapText="1"/>
    </xf>
    <xf numFmtId="0" fontId="9" fillId="9" borderId="3" xfId="0" applyFont="1" applyFill="1" applyBorder="1" applyAlignment="1">
      <alignment horizontal="left" vertical="top" wrapText="1"/>
    </xf>
    <xf numFmtId="0" fontId="9" fillId="9" borderId="7" xfId="0" applyFont="1" applyFill="1" applyBorder="1" applyAlignment="1">
      <alignment horizontal="left" vertical="top" wrapText="1"/>
    </xf>
    <xf numFmtId="0" fontId="9" fillId="9" borderId="18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178" fontId="16" fillId="0" borderId="21" xfId="0" applyNumberFormat="1" applyFont="1" applyBorder="1" applyAlignment="1">
      <alignment horizontal="center" vertical="center"/>
    </xf>
    <xf numFmtId="179" fontId="9" fillId="0" borderId="21" xfId="0" applyNumberFormat="1" applyFont="1" applyBorder="1" applyAlignment="1">
      <alignment horizontal="center" vertical="center" wrapText="1"/>
    </xf>
    <xf numFmtId="38" fontId="9" fillId="0" borderId="21" xfId="2" applyFont="1" applyFill="1" applyBorder="1" applyAlignment="1" applyProtection="1">
      <alignment horizontal="center" vertical="center" wrapText="1" shrinkToFit="1"/>
    </xf>
    <xf numFmtId="0" fontId="29" fillId="9" borderId="6" xfId="0" applyFont="1" applyFill="1" applyBorder="1" applyAlignment="1">
      <alignment horizontal="left" vertical="center" wrapText="1"/>
    </xf>
    <xf numFmtId="0" fontId="29" fillId="9" borderId="5" xfId="0" applyFont="1" applyFill="1" applyBorder="1" applyAlignment="1">
      <alignment horizontal="left" vertical="center" wrapText="1"/>
    </xf>
    <xf numFmtId="0" fontId="29" fillId="9" borderId="13" xfId="0" applyFont="1" applyFill="1" applyBorder="1" applyAlignment="1">
      <alignment horizontal="left" vertical="center" wrapText="1"/>
    </xf>
    <xf numFmtId="0" fontId="29" fillId="9" borderId="4" xfId="0" applyFont="1" applyFill="1" applyBorder="1" applyAlignment="1">
      <alignment horizontal="left" vertical="center" wrapText="1"/>
    </xf>
    <xf numFmtId="0" fontId="29" fillId="9" borderId="0" xfId="0" applyFont="1" applyFill="1" applyAlignment="1">
      <alignment horizontal="left" vertical="center" wrapText="1"/>
    </xf>
    <xf numFmtId="0" fontId="29" fillId="9" borderId="12" xfId="0" applyFont="1" applyFill="1" applyBorder="1" applyAlignment="1">
      <alignment horizontal="left" vertical="center" wrapText="1"/>
    </xf>
    <xf numFmtId="0" fontId="29" fillId="9" borderId="3" xfId="0" applyFont="1" applyFill="1" applyBorder="1" applyAlignment="1">
      <alignment horizontal="left" vertical="center" wrapText="1"/>
    </xf>
    <xf numFmtId="0" fontId="29" fillId="9" borderId="7" xfId="0" applyFont="1" applyFill="1" applyBorder="1" applyAlignment="1">
      <alignment horizontal="left" vertical="center" wrapText="1"/>
    </xf>
    <xf numFmtId="0" fontId="29" fillId="9" borderId="18" xfId="0" applyFont="1" applyFill="1" applyBorder="1" applyAlignment="1">
      <alignment horizontal="left" vertical="center" wrapText="1"/>
    </xf>
    <xf numFmtId="0" fontId="11" fillId="9" borderId="5" xfId="0" applyFont="1" applyFill="1" applyBorder="1" applyAlignment="1">
      <alignment horizontal="left" vertical="top"/>
    </xf>
    <xf numFmtId="0" fontId="11" fillId="9" borderId="13" xfId="0" applyFont="1" applyFill="1" applyBorder="1" applyAlignment="1">
      <alignment horizontal="left" vertical="top"/>
    </xf>
    <xf numFmtId="0" fontId="11" fillId="9" borderId="4" xfId="0" applyFont="1" applyFill="1" applyBorder="1" applyAlignment="1">
      <alignment horizontal="left" vertical="top"/>
    </xf>
    <xf numFmtId="0" fontId="11" fillId="9" borderId="0" xfId="0" applyFont="1" applyFill="1" applyAlignment="1">
      <alignment horizontal="left" vertical="top"/>
    </xf>
    <xf numFmtId="0" fontId="11" fillId="9" borderId="12" xfId="0" applyFont="1" applyFill="1" applyBorder="1" applyAlignment="1">
      <alignment horizontal="left" vertical="top"/>
    </xf>
    <xf numFmtId="0" fontId="11" fillId="9" borderId="3" xfId="0" applyFont="1" applyFill="1" applyBorder="1" applyAlignment="1">
      <alignment horizontal="left" vertical="top"/>
    </xf>
    <xf numFmtId="0" fontId="11" fillId="9" borderId="7" xfId="0" applyFont="1" applyFill="1" applyBorder="1" applyAlignment="1">
      <alignment horizontal="left" vertical="top"/>
    </xf>
    <xf numFmtId="0" fontId="11" fillId="9" borderId="18" xfId="0" applyFont="1" applyFill="1" applyBorder="1" applyAlignment="1">
      <alignment horizontal="left" vertical="top"/>
    </xf>
    <xf numFmtId="0" fontId="19" fillId="9" borderId="6" xfId="0" applyFont="1" applyFill="1" applyBorder="1" applyAlignment="1" applyProtection="1">
      <alignment horizontal="left" vertical="center" wrapText="1"/>
      <protection locked="0"/>
    </xf>
    <xf numFmtId="0" fontId="19" fillId="9" borderId="5" xfId="0" applyFont="1" applyFill="1" applyBorder="1" applyAlignment="1" applyProtection="1">
      <alignment horizontal="left" vertical="center" wrapText="1"/>
      <protection locked="0"/>
    </xf>
    <xf numFmtId="0" fontId="19" fillId="9" borderId="13" xfId="0" applyFont="1" applyFill="1" applyBorder="1" applyAlignment="1" applyProtection="1">
      <alignment horizontal="left" vertical="center" wrapText="1"/>
      <protection locked="0"/>
    </xf>
    <xf numFmtId="0" fontId="19" fillId="9" borderId="4" xfId="0" applyFont="1" applyFill="1" applyBorder="1" applyAlignment="1" applyProtection="1">
      <alignment horizontal="left" vertical="center" wrapText="1"/>
      <protection locked="0"/>
    </xf>
    <xf numFmtId="0" fontId="19" fillId="9" borderId="0" xfId="0" applyFont="1" applyFill="1" applyAlignment="1" applyProtection="1">
      <alignment horizontal="left" vertical="center" wrapText="1"/>
      <protection locked="0"/>
    </xf>
    <xf numFmtId="0" fontId="19" fillId="9" borderId="12" xfId="0" applyFont="1" applyFill="1" applyBorder="1" applyAlignment="1" applyProtection="1">
      <alignment horizontal="left" vertical="center" wrapText="1"/>
      <protection locked="0"/>
    </xf>
    <xf numFmtId="0" fontId="19" fillId="9" borderId="3" xfId="0" applyFont="1" applyFill="1" applyBorder="1" applyAlignment="1" applyProtection="1">
      <alignment horizontal="left" vertical="center" wrapText="1"/>
      <protection locked="0"/>
    </xf>
    <xf numFmtId="0" fontId="19" fillId="9" borderId="7" xfId="0" applyFont="1" applyFill="1" applyBorder="1" applyAlignment="1" applyProtection="1">
      <alignment horizontal="left" vertical="center" wrapText="1"/>
      <protection locked="0"/>
    </xf>
    <xf numFmtId="0" fontId="19" fillId="9" borderId="18" xfId="0" applyFont="1" applyFill="1" applyBorder="1" applyAlignment="1" applyProtection="1">
      <alignment horizontal="left" vertical="center" wrapText="1"/>
      <protection locked="0"/>
    </xf>
    <xf numFmtId="0" fontId="9" fillId="9" borderId="6" xfId="0" applyFont="1" applyFill="1" applyBorder="1" applyAlignment="1" applyProtection="1">
      <alignment horizontal="left" vertical="top"/>
      <protection locked="0"/>
    </xf>
    <xf numFmtId="0" fontId="9" fillId="9" borderId="5" xfId="0" applyFont="1" applyFill="1" applyBorder="1" applyAlignment="1" applyProtection="1">
      <alignment horizontal="left" vertical="top"/>
      <protection locked="0"/>
    </xf>
    <xf numFmtId="0" fontId="9" fillId="9" borderId="13" xfId="0" applyFont="1" applyFill="1" applyBorder="1" applyAlignment="1" applyProtection="1">
      <alignment horizontal="left" vertical="top"/>
      <protection locked="0"/>
    </xf>
    <xf numFmtId="0" fontId="9" fillId="9" borderId="4" xfId="0" applyFont="1" applyFill="1" applyBorder="1" applyAlignment="1" applyProtection="1">
      <alignment horizontal="left" vertical="top"/>
      <protection locked="0"/>
    </xf>
    <xf numFmtId="0" fontId="9" fillId="9" borderId="0" xfId="0" applyFont="1" applyFill="1" applyAlignment="1" applyProtection="1">
      <alignment horizontal="left" vertical="top"/>
      <protection locked="0"/>
    </xf>
    <xf numFmtId="0" fontId="9" fillId="9" borderId="12" xfId="0" applyFont="1" applyFill="1" applyBorder="1" applyAlignment="1" applyProtection="1">
      <alignment horizontal="left" vertical="top"/>
      <protection locked="0"/>
    </xf>
    <xf numFmtId="0" fontId="9" fillId="9" borderId="3" xfId="0" applyFont="1" applyFill="1" applyBorder="1" applyAlignment="1" applyProtection="1">
      <alignment horizontal="left" vertical="top"/>
      <protection locked="0"/>
    </xf>
    <xf numFmtId="0" fontId="9" fillId="9" borderId="7" xfId="0" applyFont="1" applyFill="1" applyBorder="1" applyAlignment="1" applyProtection="1">
      <alignment horizontal="left" vertical="top"/>
      <protection locked="0"/>
    </xf>
    <xf numFmtId="0" fontId="9" fillId="9" borderId="18" xfId="0" applyFont="1" applyFill="1" applyBorder="1" applyAlignment="1" applyProtection="1">
      <alignment horizontal="left" vertical="top"/>
      <protection locked="0"/>
    </xf>
    <xf numFmtId="178" fontId="29" fillId="0" borderId="21" xfId="0" quotePrefix="1" applyNumberFormat="1" applyFont="1" applyBorder="1" applyAlignment="1">
      <alignment horizontal="center" vertical="center" wrapText="1"/>
    </xf>
    <xf numFmtId="177" fontId="29" fillId="0" borderId="9" xfId="0" quotePrefix="1" applyNumberFormat="1" applyFont="1" applyBorder="1" applyAlignment="1">
      <alignment horizontal="center" vertical="center" wrapText="1"/>
    </xf>
    <xf numFmtId="177" fontId="29" fillId="0" borderId="2" xfId="0" quotePrefix="1" applyNumberFormat="1" applyFont="1" applyBorder="1" applyAlignment="1">
      <alignment horizontal="center" vertical="center" wrapText="1"/>
    </xf>
    <xf numFmtId="177" fontId="29" fillId="0" borderId="22" xfId="0" quotePrefix="1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179" fontId="29" fillId="0" borderId="21" xfId="0" quotePrefix="1" applyNumberFormat="1" applyFont="1" applyBorder="1" applyAlignment="1">
      <alignment horizontal="center" vertical="center" wrapText="1"/>
    </xf>
    <xf numFmtId="178" fontId="29" fillId="0" borderId="9" xfId="0" quotePrefix="1" applyNumberFormat="1" applyFont="1" applyBorder="1" applyAlignment="1">
      <alignment horizontal="center" vertical="center" wrapText="1"/>
    </xf>
    <xf numFmtId="178" fontId="29" fillId="0" borderId="2" xfId="0" quotePrefix="1" applyNumberFormat="1" applyFont="1" applyBorder="1" applyAlignment="1">
      <alignment horizontal="center" vertical="center" wrapText="1"/>
    </xf>
    <xf numFmtId="178" fontId="29" fillId="0" borderId="22" xfId="0" quotePrefix="1" applyNumberFormat="1" applyFont="1" applyBorder="1" applyAlignment="1">
      <alignment horizontal="center" vertical="center" wrapText="1"/>
    </xf>
    <xf numFmtId="177" fontId="10" fillId="0" borderId="9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46" fillId="0" borderId="0" xfId="0" applyFont="1" applyAlignment="1">
      <alignment horizontal="left" vertical="center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3" fillId="9" borderId="2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29" fillId="9" borderId="0" xfId="0" applyFont="1" applyFill="1" applyAlignment="1" applyProtection="1">
      <alignment horizontal="right" vertical="center"/>
    </xf>
    <xf numFmtId="0" fontId="5" fillId="0" borderId="1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19" fillId="0" borderId="7" xfId="0" applyFont="1" applyBorder="1" applyAlignment="1" applyProtection="1">
      <alignment horizontal="right" vertical="center"/>
    </xf>
    <xf numFmtId="0" fontId="5" fillId="0" borderId="18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45" fillId="9" borderId="21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/>
    </xf>
  </cellXfs>
  <cellStyles count="3">
    <cellStyle name="桁区切り" xfId="2" builtinId="6"/>
    <cellStyle name="通貨" xfId="1" builtinId="7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2F6FC"/>
      <color rgb="FFE6EEFA"/>
      <color rgb="FFFFC9FF"/>
      <color rgb="FFFFEBFF"/>
      <color rgb="FFFFE1FF"/>
      <color rgb="FFFFF4D5"/>
      <color rgb="FFE9EEF3"/>
      <color rgb="FFE3E9F9"/>
      <color rgb="FFF2DB9C"/>
      <color rgb="FFEFE1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11722</xdr:colOff>
      <xdr:row>139</xdr:row>
      <xdr:rowOff>40884</xdr:rowOff>
    </xdr:from>
    <xdr:to>
      <xdr:col>44</xdr:col>
      <xdr:colOff>99645</xdr:colOff>
      <xdr:row>142</xdr:row>
      <xdr:rowOff>111370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949460" y="25444792"/>
          <a:ext cx="1195754" cy="586301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137573</xdr:colOff>
      <xdr:row>139</xdr:row>
      <xdr:rowOff>37076</xdr:rowOff>
    </xdr:from>
    <xdr:to>
      <xdr:col>40</xdr:col>
      <xdr:colOff>137573</xdr:colOff>
      <xdr:row>142</xdr:row>
      <xdr:rowOff>113377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6550096" y="25440984"/>
          <a:ext cx="0" cy="59211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26918</xdr:colOff>
      <xdr:row>139</xdr:row>
      <xdr:rowOff>16482</xdr:rowOff>
    </xdr:from>
    <xdr:to>
      <xdr:col>19</xdr:col>
      <xdr:colOff>73882</xdr:colOff>
      <xdr:row>142</xdr:row>
      <xdr:rowOff>93706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198" y="25223442"/>
          <a:ext cx="2805404" cy="652534"/>
        </a:xfrm>
        <a:prstGeom prst="rect">
          <a:avLst/>
        </a:prstGeom>
      </xdr:spPr>
    </xdr:pic>
    <xdr:clientData/>
  </xdr:twoCellAnchor>
  <xdr:twoCellAnchor>
    <xdr:from>
      <xdr:col>5</xdr:col>
      <xdr:colOff>88796</xdr:colOff>
      <xdr:row>135</xdr:row>
      <xdr:rowOff>114631</xdr:rowOff>
    </xdr:from>
    <xdr:to>
      <xdr:col>6</xdr:col>
      <xdr:colOff>127468</xdr:colOff>
      <xdr:row>137</xdr:row>
      <xdr:rowOff>36403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B67D48B-7A3C-43A1-998A-0938EB50E8F6}"/>
            </a:ext>
          </a:extLst>
        </xdr:cNvPr>
        <xdr:cNvSpPr/>
      </xdr:nvSpPr>
      <xdr:spPr>
        <a:xfrm rot="10800000">
          <a:off x="946046" y="26708431"/>
          <a:ext cx="210122" cy="217047"/>
        </a:xfrm>
        <a:prstGeom prst="rightArrow">
          <a:avLst>
            <a:gd name="adj1" fmla="val 43044"/>
            <a:gd name="adj2" fmla="val 50000"/>
          </a:avLst>
        </a:prstGeom>
        <a:solidFill>
          <a:srgbClr val="FF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11722</xdr:colOff>
      <xdr:row>79</xdr:row>
      <xdr:rowOff>40884</xdr:rowOff>
    </xdr:from>
    <xdr:to>
      <xdr:col>44</xdr:col>
      <xdr:colOff>99645</xdr:colOff>
      <xdr:row>82</xdr:row>
      <xdr:rowOff>111370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B4C417A-ADD1-480A-AE66-E8F4E1339F66}"/>
            </a:ext>
          </a:extLst>
        </xdr:cNvPr>
        <xdr:cNvSpPr/>
      </xdr:nvSpPr>
      <xdr:spPr>
        <a:xfrm>
          <a:off x="5985802" y="26802324"/>
          <a:ext cx="1208063" cy="588646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137573</xdr:colOff>
      <xdr:row>79</xdr:row>
      <xdr:rowOff>37076</xdr:rowOff>
    </xdr:from>
    <xdr:to>
      <xdr:col>40</xdr:col>
      <xdr:colOff>137573</xdr:colOff>
      <xdr:row>82</xdr:row>
      <xdr:rowOff>113377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9BF0EDD-9720-4E03-BEE7-7876BCA8E1C5}"/>
            </a:ext>
          </a:extLst>
        </xdr:cNvPr>
        <xdr:cNvCxnSpPr/>
      </xdr:nvCxnSpPr>
      <xdr:spPr>
        <a:xfrm>
          <a:off x="6591713" y="26798516"/>
          <a:ext cx="0" cy="59446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26918</xdr:colOff>
      <xdr:row>79</xdr:row>
      <xdr:rowOff>16482</xdr:rowOff>
    </xdr:from>
    <xdr:to>
      <xdr:col>19</xdr:col>
      <xdr:colOff>73882</xdr:colOff>
      <xdr:row>82</xdr:row>
      <xdr:rowOff>150856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94BDE27-DCC8-4032-B897-DC2101295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198" y="26777922"/>
          <a:ext cx="2805404" cy="652534"/>
        </a:xfrm>
        <a:prstGeom prst="rect">
          <a:avLst/>
        </a:prstGeom>
      </xdr:spPr>
    </xdr:pic>
    <xdr:clientData/>
  </xdr:twoCellAnchor>
  <xdr:twoCellAnchor>
    <xdr:from>
      <xdr:col>5</xdr:col>
      <xdr:colOff>88796</xdr:colOff>
      <xdr:row>75</xdr:row>
      <xdr:rowOff>114631</xdr:rowOff>
    </xdr:from>
    <xdr:to>
      <xdr:col>6</xdr:col>
      <xdr:colOff>127468</xdr:colOff>
      <xdr:row>77</xdr:row>
      <xdr:rowOff>36403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150B25B4-1198-4232-B9D5-0E968ABDEDDE}"/>
            </a:ext>
          </a:extLst>
        </xdr:cNvPr>
        <xdr:cNvSpPr/>
      </xdr:nvSpPr>
      <xdr:spPr>
        <a:xfrm rot="10800000">
          <a:off x="949856" y="26708431"/>
          <a:ext cx="210122" cy="217047"/>
        </a:xfrm>
        <a:prstGeom prst="rightArrow">
          <a:avLst>
            <a:gd name="adj1" fmla="val 43044"/>
            <a:gd name="adj2" fmla="val 50000"/>
          </a:avLst>
        </a:prstGeom>
        <a:solidFill>
          <a:srgbClr val="FF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22156-A360-4EAD-B749-77B0FCCA16AA}">
  <sheetPr codeName="Sheet1"/>
  <dimension ref="B2:B9"/>
  <sheetViews>
    <sheetView workbookViewId="0">
      <selection activeCell="B11" sqref="B11"/>
    </sheetView>
  </sheetViews>
  <sheetFormatPr defaultColWidth="3.6640625" defaultRowHeight="19.2" customHeight="1" x14ac:dyDescent="0.3"/>
  <cols>
    <col min="1" max="1" width="3.6640625" style="103"/>
    <col min="2" max="2" width="92.33203125" style="103" bestFit="1" customWidth="1"/>
    <col min="3" max="16384" width="3.6640625" style="103"/>
  </cols>
  <sheetData>
    <row r="2" spans="2:2" ht="19.2" customHeight="1" x14ac:dyDescent="0.3">
      <c r="B2" s="103" t="s">
        <v>129</v>
      </c>
    </row>
    <row r="3" spans="2:2" ht="19.2" customHeight="1" x14ac:dyDescent="0.3">
      <c r="B3" s="103" t="s">
        <v>128</v>
      </c>
    </row>
    <row r="4" spans="2:2" ht="19.2" customHeight="1" x14ac:dyDescent="0.3">
      <c r="B4" s="103" t="s">
        <v>130</v>
      </c>
    </row>
    <row r="5" spans="2:2" ht="19.2" customHeight="1" x14ac:dyDescent="0.3">
      <c r="B5" s="103" t="s">
        <v>50</v>
      </c>
    </row>
    <row r="6" spans="2:2" ht="19.2" customHeight="1" x14ac:dyDescent="0.3">
      <c r="B6" s="103" t="s">
        <v>127</v>
      </c>
    </row>
    <row r="7" spans="2:2" ht="19.2" customHeight="1" x14ac:dyDescent="0.3">
      <c r="B7" s="103" t="s">
        <v>126</v>
      </c>
    </row>
    <row r="8" spans="2:2" ht="19.2" customHeight="1" x14ac:dyDescent="0.3">
      <c r="B8" s="103" t="s">
        <v>131</v>
      </c>
    </row>
    <row r="9" spans="2:2" ht="19.2" customHeight="1" x14ac:dyDescent="0.3">
      <c r="B9" s="103" t="s">
        <v>132</v>
      </c>
    </row>
  </sheetData>
  <sheetProtection sheet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1DB0-A479-43EA-BCDA-35FC1B43A41E}">
  <sheetPr codeName="Sheet2">
    <tabColor rgb="FFBFDDAB"/>
    <pageSetUpPr fitToPage="1"/>
  </sheetPr>
  <dimension ref="A2:CP147"/>
  <sheetViews>
    <sheetView showGridLines="0" showRowColHeaders="0" tabSelected="1" showRuler="0" zoomScaleNormal="100" workbookViewId="0">
      <selection activeCell="O66" sqref="O66:AU66"/>
    </sheetView>
  </sheetViews>
  <sheetFormatPr defaultColWidth="3.6640625" defaultRowHeight="9" customHeight="1" x14ac:dyDescent="0.2"/>
  <cols>
    <col min="1" max="7" width="2.44140625" style="1" customWidth="1"/>
    <col min="8" max="47" width="2.33203125" style="1" customWidth="1"/>
    <col min="48" max="49" width="3.6640625" style="1"/>
    <col min="50" max="50" width="12.77734375" style="1" bestFit="1" customWidth="1"/>
    <col min="51" max="51" width="9.5546875" style="1" bestFit="1" customWidth="1"/>
    <col min="52" max="52" width="11.109375" style="1" bestFit="1" customWidth="1"/>
    <col min="53" max="56" width="3.6640625" style="1"/>
    <col min="57" max="59" width="3.6640625" style="1" customWidth="1"/>
    <col min="60" max="16384" width="3.6640625" style="1"/>
  </cols>
  <sheetData>
    <row r="2" spans="2:47" ht="9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2:47" ht="9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2:47" s="109" customFormat="1" ht="18" customHeight="1" x14ac:dyDescent="0.2">
      <c r="B4" s="240" t="s">
        <v>142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</row>
    <row r="5" spans="2:47" s="110" customFormat="1" ht="18" customHeight="1" x14ac:dyDescent="0.2">
      <c r="B5" s="241" t="s">
        <v>143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</row>
    <row r="6" spans="2:47" s="110" customFormat="1" ht="9.4499999999999993" customHeight="1" x14ac:dyDescent="0.2"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2"/>
      <c r="AS6" s="2"/>
      <c r="AT6" s="2"/>
      <c r="AU6" s="2"/>
    </row>
    <row r="7" spans="2:47" s="110" customFormat="1" ht="9.4499999999999993" customHeight="1" x14ac:dyDescent="0.2"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</row>
    <row r="8" spans="2:47" s="110" customFormat="1" ht="18.600000000000001" x14ac:dyDescent="0.2">
      <c r="B8" s="242" t="s">
        <v>162</v>
      </c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</row>
    <row r="9" spans="2:47" s="113" customFormat="1" ht="14.55" customHeight="1" x14ac:dyDescent="0.2"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</row>
    <row r="10" spans="2:47" s="113" customFormat="1" ht="33.450000000000003" customHeight="1" x14ac:dyDescent="0.2">
      <c r="B10" s="243" t="s">
        <v>54</v>
      </c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</row>
    <row r="11" spans="2:47" s="115" customFormat="1" ht="21.45" customHeight="1" x14ac:dyDescent="0.2">
      <c r="B11" s="244" t="s">
        <v>144</v>
      </c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</row>
    <row r="12" spans="2:47" s="115" customFormat="1" ht="21.45" customHeight="1" x14ac:dyDescent="0.2">
      <c r="B12" s="244" t="s">
        <v>57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</row>
    <row r="13" spans="2:47" s="115" customFormat="1" ht="14.4" x14ac:dyDescent="0.2"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6"/>
      <c r="AI13" s="116"/>
      <c r="AJ13" s="118"/>
      <c r="AK13" s="118"/>
      <c r="AL13" s="118"/>
      <c r="AM13" s="118"/>
      <c r="AN13" s="118"/>
      <c r="AO13" s="118"/>
      <c r="AP13" s="118"/>
      <c r="AQ13" s="118"/>
      <c r="AR13" s="118"/>
      <c r="AS13" s="116"/>
    </row>
    <row r="14" spans="2:47" s="115" customFormat="1" ht="19.2" customHeight="1" x14ac:dyDescent="0.2">
      <c r="B14" s="116"/>
      <c r="C14" s="116"/>
      <c r="D14" s="116"/>
      <c r="E14" s="116"/>
      <c r="F14" s="256"/>
      <c r="G14" s="257"/>
      <c r="H14" s="257"/>
      <c r="I14" s="257"/>
      <c r="J14" s="257"/>
      <c r="K14" s="258"/>
      <c r="L14" s="119" t="s">
        <v>145</v>
      </c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20"/>
      <c r="X14" s="120"/>
      <c r="Y14" s="120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21"/>
      <c r="AK14" s="121"/>
      <c r="AL14" s="121"/>
      <c r="AM14" s="121"/>
      <c r="AN14" s="121"/>
      <c r="AO14" s="121"/>
      <c r="AP14" s="121"/>
      <c r="AQ14" s="121"/>
      <c r="AR14" s="121"/>
      <c r="AS14" s="116"/>
    </row>
    <row r="15" spans="2:47" s="115" customFormat="1" ht="6" customHeight="1" x14ac:dyDescent="0.2">
      <c r="B15" s="116"/>
      <c r="C15" s="116"/>
      <c r="D15" s="116"/>
      <c r="E15" s="116"/>
      <c r="F15" s="117"/>
      <c r="G15" s="117"/>
      <c r="H15" s="117"/>
      <c r="I15" s="117"/>
      <c r="J15" s="117"/>
      <c r="K15" s="117"/>
      <c r="L15" s="119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20"/>
      <c r="X15" s="120"/>
      <c r="Y15" s="120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21"/>
      <c r="AK15" s="121"/>
      <c r="AL15" s="121"/>
      <c r="AM15" s="121"/>
      <c r="AN15" s="121"/>
      <c r="AO15" s="121"/>
      <c r="AP15" s="121"/>
      <c r="AQ15" s="121"/>
      <c r="AR15" s="121"/>
      <c r="AS15" s="116"/>
    </row>
    <row r="16" spans="2:47" s="115" customFormat="1" ht="19.5" customHeight="1" x14ac:dyDescent="0.2">
      <c r="B16" s="116"/>
      <c r="C16" s="116"/>
      <c r="D16" s="116"/>
      <c r="E16" s="116"/>
      <c r="F16" s="259"/>
      <c r="G16" s="260"/>
      <c r="H16" s="260"/>
      <c r="I16" s="260"/>
      <c r="J16" s="260"/>
      <c r="K16" s="261"/>
      <c r="L16" s="119" t="s">
        <v>141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20"/>
      <c r="X16" s="120"/>
      <c r="Y16" s="120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21"/>
      <c r="AK16" s="121"/>
      <c r="AL16" s="121"/>
      <c r="AM16" s="121"/>
      <c r="AN16" s="121"/>
      <c r="AO16" s="121"/>
      <c r="AP16" s="121"/>
      <c r="AQ16" s="121"/>
      <c r="AR16" s="121"/>
      <c r="AS16" s="116"/>
    </row>
    <row r="17" spans="1:51" ht="19.5" customHeight="1" thickBot="1" x14ac:dyDescent="0.25">
      <c r="AX17" s="3"/>
    </row>
    <row r="18" spans="1:51" ht="23.4" customHeight="1" thickTop="1" x14ac:dyDescent="0.2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10"/>
      <c r="AX18" s="3"/>
    </row>
    <row r="19" spans="1:51" s="3" customFormat="1" ht="24.6" x14ac:dyDescent="0.2">
      <c r="B19" s="245" t="s">
        <v>146</v>
      </c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7"/>
    </row>
    <row r="20" spans="1:51" s="3" customFormat="1" ht="19.8" customHeight="1" x14ac:dyDescent="0.2">
      <c r="B20" s="4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M20" s="46"/>
      <c r="AN20" s="46"/>
      <c r="AO20" s="46"/>
      <c r="AP20" s="46"/>
      <c r="AQ20" s="46"/>
      <c r="AR20" s="46"/>
      <c r="AS20" s="46"/>
      <c r="AT20" s="46"/>
      <c r="AU20" s="47"/>
    </row>
    <row r="21" spans="1:51" s="3" customFormat="1" ht="16.2" customHeight="1" x14ac:dyDescent="0.2">
      <c r="B21" s="45"/>
      <c r="E21" s="48" t="s">
        <v>80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M21" s="46"/>
      <c r="AN21" s="46"/>
      <c r="AO21" s="46"/>
      <c r="AP21" s="46"/>
      <c r="AQ21" s="46"/>
      <c r="AR21" s="46"/>
      <c r="AS21" s="46"/>
      <c r="AT21" s="46"/>
      <c r="AU21" s="47"/>
    </row>
    <row r="22" spans="1:51" s="12" customFormat="1" ht="16.2" customHeight="1" x14ac:dyDescent="0.2">
      <c r="B22" s="49"/>
      <c r="E22" s="130" t="s">
        <v>104</v>
      </c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50"/>
    </row>
    <row r="23" spans="1:51" s="12" customFormat="1" ht="16.2" customHeight="1" x14ac:dyDescent="0.2">
      <c r="B23" s="49"/>
      <c r="E23" s="239" t="s">
        <v>91</v>
      </c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50"/>
    </row>
    <row r="24" spans="1:51" s="3" customFormat="1" ht="13.5" customHeight="1" x14ac:dyDescent="0.2">
      <c r="B24" s="45"/>
      <c r="E24" s="251" t="s">
        <v>81</v>
      </c>
      <c r="F24" s="252"/>
      <c r="G24" s="252"/>
      <c r="H24" s="252"/>
      <c r="I24" s="252"/>
      <c r="J24" s="252"/>
      <c r="K24" s="252"/>
      <c r="L24" s="252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4"/>
      <c r="AU24" s="47"/>
      <c r="AX24" s="12"/>
    </row>
    <row r="25" spans="1:51" s="3" customFormat="1" ht="27" customHeight="1" x14ac:dyDescent="0.2">
      <c r="B25" s="45"/>
      <c r="E25" s="248"/>
      <c r="F25" s="248"/>
      <c r="G25" s="248"/>
      <c r="H25" s="248"/>
      <c r="I25" s="248"/>
      <c r="J25" s="248"/>
      <c r="K25" s="248"/>
      <c r="L25" s="248"/>
      <c r="M25" s="249" t="s">
        <v>79</v>
      </c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  <c r="AS25" s="250"/>
      <c r="AT25" s="250"/>
      <c r="AU25" s="47"/>
    </row>
    <row r="26" spans="1:51" s="3" customFormat="1" ht="21" customHeight="1" x14ac:dyDescent="0.2">
      <c r="B26" s="4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M26" s="46"/>
      <c r="AN26" s="46"/>
      <c r="AO26" s="46"/>
      <c r="AP26" s="46"/>
      <c r="AQ26" s="46"/>
      <c r="AR26" s="46"/>
      <c r="AS26" s="46"/>
      <c r="AT26" s="46"/>
      <c r="AU26" s="47"/>
    </row>
    <row r="27" spans="1:51" s="3" customFormat="1" ht="16.2" customHeight="1" x14ac:dyDescent="0.2">
      <c r="B27" s="45"/>
      <c r="E27" s="48" t="s">
        <v>14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M27" s="46"/>
      <c r="AN27" s="46"/>
      <c r="AO27" s="46"/>
      <c r="AP27" s="46"/>
      <c r="AQ27" s="46"/>
      <c r="AR27" s="46"/>
      <c r="AS27" s="46"/>
      <c r="AT27" s="46"/>
      <c r="AU27" s="47"/>
    </row>
    <row r="28" spans="1:51" s="3" customFormat="1" ht="14.4" x14ac:dyDescent="0.2">
      <c r="B28" s="45"/>
      <c r="E28" s="130" t="s">
        <v>164</v>
      </c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47"/>
    </row>
    <row r="29" spans="1:51" s="3" customFormat="1" ht="14.4" x14ac:dyDescent="0.2">
      <c r="B29" s="45"/>
      <c r="E29" s="401" t="s">
        <v>165</v>
      </c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47"/>
    </row>
    <row r="30" spans="1:51" s="3" customFormat="1" ht="14.4" x14ac:dyDescent="0.2">
      <c r="B30" s="45"/>
      <c r="E30" s="130" t="s">
        <v>161</v>
      </c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47"/>
      <c r="AX30" s="12"/>
    </row>
    <row r="31" spans="1:51" s="3" customFormat="1" ht="14.4" x14ac:dyDescent="0.2">
      <c r="B31" s="45"/>
      <c r="E31" s="130" t="s">
        <v>163</v>
      </c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47"/>
      <c r="AX31" s="12"/>
      <c r="AY31" s="58"/>
    </row>
    <row r="32" spans="1:51" s="3" customFormat="1" ht="21.6" customHeight="1" x14ac:dyDescent="0.2">
      <c r="A32" s="12"/>
      <c r="B32" s="49"/>
      <c r="C32" s="12"/>
      <c r="D32" s="12"/>
      <c r="E32" s="221" t="s">
        <v>76</v>
      </c>
      <c r="F32" s="221"/>
      <c r="G32" s="221"/>
      <c r="H32" s="221"/>
      <c r="I32" s="221"/>
      <c r="J32" s="221"/>
      <c r="K32" s="221"/>
      <c r="L32" s="221"/>
      <c r="M32" s="221"/>
      <c r="N32" s="221"/>
      <c r="O32" s="131" t="s">
        <v>78</v>
      </c>
      <c r="P32" s="132"/>
      <c r="Q32" s="132"/>
      <c r="R32" s="132"/>
      <c r="S32" s="132"/>
      <c r="T32" s="132"/>
      <c r="U32" s="132"/>
      <c r="V32" s="132"/>
      <c r="W32" s="132"/>
      <c r="X32" s="131" t="s">
        <v>77</v>
      </c>
      <c r="Y32" s="132"/>
      <c r="Z32" s="132"/>
      <c r="AA32" s="132"/>
      <c r="AB32" s="132"/>
      <c r="AC32" s="132"/>
      <c r="AD32" s="132"/>
      <c r="AE32" s="132"/>
      <c r="AF32" s="133"/>
      <c r="AG32" s="149" t="s">
        <v>70</v>
      </c>
      <c r="AH32" s="150"/>
      <c r="AI32" s="150"/>
      <c r="AJ32" s="151"/>
      <c r="AK32" s="51"/>
      <c r="AL32" s="51"/>
      <c r="AM32" s="144" t="s">
        <v>108</v>
      </c>
      <c r="AN32" s="144"/>
      <c r="AO32" s="144"/>
      <c r="AP32" s="144"/>
      <c r="AQ32" s="144"/>
      <c r="AR32" s="144"/>
      <c r="AS32" s="144"/>
      <c r="AT32" s="144"/>
      <c r="AU32" s="50"/>
      <c r="AV32" s="12"/>
      <c r="AW32" s="12"/>
      <c r="AY32" s="12"/>
    </row>
    <row r="33" spans="1:51" s="3" customFormat="1" ht="33" customHeight="1" x14ac:dyDescent="0.2"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27" t="str">
        <f>IF(OR(E33=0,O33=0,X33=0,O33&gt;X33),"",X33-O33+1)</f>
        <v/>
      </c>
      <c r="AH33" s="227"/>
      <c r="AI33" s="227"/>
      <c r="AJ33" s="228"/>
      <c r="AK33" s="235" t="s">
        <v>15</v>
      </c>
      <c r="AL33" s="147"/>
      <c r="AM33" s="236" t="str">
        <f>IF(AG33="","",IF($AG$33&lt;7,"7日以上のご利用でお申し込みください",SUM(AM36:AT38)))</f>
        <v/>
      </c>
      <c r="AN33" s="237"/>
      <c r="AO33" s="237"/>
      <c r="AP33" s="237"/>
      <c r="AQ33" s="237"/>
      <c r="AR33" s="237"/>
      <c r="AS33" s="237"/>
      <c r="AT33" s="238"/>
      <c r="AU33" s="47"/>
    </row>
    <row r="34" spans="1:51" s="3" customFormat="1" ht="14.4" customHeight="1" x14ac:dyDescent="0.2">
      <c r="B34" s="52"/>
      <c r="C34" s="51"/>
      <c r="D34" s="51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5"/>
      <c r="AH34" s="55"/>
      <c r="AI34" s="55"/>
      <c r="AJ34" s="55"/>
      <c r="AK34" s="5"/>
      <c r="AL34" s="5"/>
      <c r="AM34" s="56"/>
      <c r="AN34" s="57"/>
      <c r="AO34" s="57"/>
      <c r="AP34" s="57"/>
      <c r="AQ34" s="57"/>
      <c r="AR34" s="57"/>
      <c r="AS34" s="57"/>
      <c r="AT34" s="57"/>
      <c r="AU34" s="47"/>
    </row>
    <row r="35" spans="1:51" s="3" customFormat="1" ht="24" customHeight="1" x14ac:dyDescent="0.2">
      <c r="B35" s="52"/>
      <c r="C35" s="51"/>
      <c r="D35" s="51"/>
      <c r="K35" s="349" t="s">
        <v>82</v>
      </c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49"/>
      <c r="AE35" s="349"/>
      <c r="AF35" s="349"/>
      <c r="AG35" s="350" t="s">
        <v>83</v>
      </c>
      <c r="AH35" s="350"/>
      <c r="AI35" s="350"/>
      <c r="AJ35" s="350"/>
      <c r="AK35" s="350"/>
      <c r="AL35" s="350"/>
      <c r="AM35" s="351" t="s">
        <v>109</v>
      </c>
      <c r="AN35" s="351"/>
      <c r="AO35" s="351"/>
      <c r="AP35" s="351"/>
      <c r="AQ35" s="351"/>
      <c r="AR35" s="351"/>
      <c r="AS35" s="351"/>
      <c r="AT35" s="351"/>
      <c r="AU35" s="47"/>
    </row>
    <row r="36" spans="1:51" s="3" customFormat="1" ht="24" customHeight="1" x14ac:dyDescent="0.2">
      <c r="B36" s="45"/>
      <c r="K36" s="134" t="s">
        <v>103</v>
      </c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233" t="str">
        <f>IF(AG33="","ー",IF($AG$33&lt;7,"ー",IF(AND($AG$33&gt;=7,$AG$33&lt;14),"7日間パック",IF(AND($AG$33&gt;=14,$AG$33&lt;21),"7日間パック×2",IF(AND($AG$33&gt;=21,$AG$33&lt;30),"7日間パック×3","30日間パック")))))</f>
        <v>ー</v>
      </c>
      <c r="AH36" s="233"/>
      <c r="AI36" s="233"/>
      <c r="AJ36" s="233"/>
      <c r="AK36" s="233"/>
      <c r="AL36" s="233"/>
      <c r="AM36" s="229" t="str">
        <f>IF(AG33="","ー",IF($AG$33&lt;7,"ー",IF(AND($AG$33&gt;=7,$AG$33&lt;14),118000,IF(AND($AG$33&gt;=14,$AG$33&lt;21),118000*2,IF(AND($AG$33&gt;=21,$AG$33&lt;30),118000*3,300000)))))</f>
        <v>ー</v>
      </c>
      <c r="AN36" s="230"/>
      <c r="AO36" s="230"/>
      <c r="AP36" s="230"/>
      <c r="AQ36" s="230"/>
      <c r="AR36" s="230"/>
      <c r="AS36" s="230"/>
      <c r="AT36" s="231"/>
      <c r="AU36" s="47"/>
    </row>
    <row r="37" spans="1:51" s="3" customFormat="1" ht="24" customHeight="1" x14ac:dyDescent="0.2">
      <c r="B37" s="45"/>
      <c r="K37" s="134" t="s">
        <v>102</v>
      </c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234" t="str">
        <f>IF(AG33="","ー",IF($AG$33&lt;7,"ー",IF($AG$33&lt;14,($AG$33-7),IF($AG$33&lt;21,($AG$33-14),IF($AG$33&lt;30,($AG$33-21),($AG$33-30))))))</f>
        <v>ー</v>
      </c>
      <c r="AH37" s="234"/>
      <c r="AI37" s="234"/>
      <c r="AJ37" s="234"/>
      <c r="AK37" s="234"/>
      <c r="AL37" s="234"/>
      <c r="AM37" s="229" t="str">
        <f>IF(AG33="","ー",IF($AG$33&lt;7,"ー",11000*AG37))</f>
        <v>ー</v>
      </c>
      <c r="AN37" s="230"/>
      <c r="AO37" s="230"/>
      <c r="AP37" s="230"/>
      <c r="AQ37" s="230"/>
      <c r="AR37" s="230"/>
      <c r="AS37" s="230"/>
      <c r="AT37" s="231"/>
      <c r="AU37" s="47"/>
    </row>
    <row r="38" spans="1:51" s="3" customFormat="1" ht="21.6" customHeight="1" x14ac:dyDescent="0.2">
      <c r="B38" s="45"/>
      <c r="K38" s="134" t="s">
        <v>133</v>
      </c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234" t="str">
        <f>IF(AG33="","ー",IF($AG$33&lt;7,"ー",COUNTIFS(祝日!C2:C200,"&gt;="&amp;O33,祝日!C2:C200,"&lt;="&amp;X33)))</f>
        <v>ー</v>
      </c>
      <c r="AH38" s="234"/>
      <c r="AI38" s="234"/>
      <c r="AJ38" s="234"/>
      <c r="AK38" s="234"/>
      <c r="AL38" s="234"/>
      <c r="AM38" s="229" t="str">
        <f>IF(AG33="","ー",IF($AG$33&lt;7,"ー",AG38*4000))</f>
        <v>ー</v>
      </c>
      <c r="AN38" s="230"/>
      <c r="AO38" s="230"/>
      <c r="AP38" s="230"/>
      <c r="AQ38" s="230"/>
      <c r="AR38" s="230"/>
      <c r="AS38" s="230"/>
      <c r="AT38" s="231"/>
      <c r="AU38" s="47"/>
    </row>
    <row r="39" spans="1:51" s="3" customFormat="1" ht="20.25" customHeight="1" x14ac:dyDescent="0.2">
      <c r="B39" s="45"/>
      <c r="E39" s="12"/>
      <c r="F39" s="12"/>
      <c r="G39" s="12"/>
      <c r="H39" s="12"/>
      <c r="I39" s="12"/>
      <c r="J39" s="12"/>
      <c r="K39" s="12"/>
      <c r="L39" s="12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M39" s="232"/>
      <c r="AN39" s="232"/>
      <c r="AO39" s="232"/>
      <c r="AP39" s="232"/>
      <c r="AQ39" s="232"/>
      <c r="AR39" s="232"/>
      <c r="AS39" s="232"/>
      <c r="AT39" s="232"/>
      <c r="AU39" s="47"/>
    </row>
    <row r="40" spans="1:51" s="12" customFormat="1" ht="15" x14ac:dyDescent="0.2">
      <c r="A40" s="3"/>
      <c r="B40" s="45"/>
      <c r="C40" s="3"/>
      <c r="D40" s="3"/>
      <c r="E40" s="48" t="s">
        <v>41</v>
      </c>
      <c r="F40" s="58"/>
      <c r="G40" s="3"/>
      <c r="H40" s="3"/>
      <c r="I40" s="3"/>
      <c r="J40" s="3"/>
      <c r="K40" s="3"/>
      <c r="L40" s="4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3"/>
      <c r="AL40" s="3"/>
      <c r="AM40" s="46"/>
      <c r="AN40" s="46"/>
      <c r="AO40" s="46"/>
      <c r="AP40" s="46"/>
      <c r="AQ40" s="46"/>
      <c r="AR40" s="46"/>
      <c r="AS40" s="46"/>
      <c r="AT40" s="46"/>
      <c r="AU40" s="47"/>
      <c r="AV40" s="3"/>
      <c r="AW40" s="3"/>
      <c r="AX40" s="3"/>
      <c r="AY40" s="3"/>
    </row>
    <row r="41" spans="1:51" s="3" customFormat="1" ht="14.4" x14ac:dyDescent="0.2">
      <c r="A41" s="12"/>
      <c r="B41" s="49"/>
      <c r="C41" s="12"/>
      <c r="D41" s="12"/>
      <c r="E41" s="149" t="s">
        <v>134</v>
      </c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1"/>
      <c r="AA41" s="148" t="s">
        <v>101</v>
      </c>
      <c r="AB41" s="148"/>
      <c r="AC41" s="148"/>
      <c r="AD41" s="148"/>
      <c r="AE41" s="148"/>
      <c r="AF41" s="148"/>
      <c r="AG41" s="148"/>
      <c r="AH41" s="148"/>
      <c r="AI41" s="148"/>
      <c r="AJ41" s="148"/>
      <c r="AK41" s="12"/>
      <c r="AL41" s="12"/>
      <c r="AM41" s="144" t="s">
        <v>108</v>
      </c>
      <c r="AN41" s="144"/>
      <c r="AO41" s="144"/>
      <c r="AP41" s="144"/>
      <c r="AQ41" s="144"/>
      <c r="AR41" s="144"/>
      <c r="AS41" s="144"/>
      <c r="AT41" s="144"/>
      <c r="AU41" s="50"/>
      <c r="AV41" s="12"/>
      <c r="AW41" s="12"/>
      <c r="AY41" s="12"/>
    </row>
    <row r="42" spans="1:51" s="3" customFormat="1" ht="25.8" customHeight="1" x14ac:dyDescent="0.2">
      <c r="B42" s="59"/>
      <c r="C42" s="60"/>
      <c r="D42" s="60"/>
      <c r="E42" s="399" t="s">
        <v>169</v>
      </c>
      <c r="F42" s="400"/>
      <c r="G42" s="400"/>
      <c r="H42" s="400"/>
      <c r="I42" s="400"/>
      <c r="J42" s="400"/>
      <c r="K42" s="400"/>
      <c r="L42" s="400"/>
      <c r="M42" s="400"/>
      <c r="N42" s="400"/>
      <c r="O42" s="400"/>
      <c r="P42" s="400"/>
      <c r="Q42" s="400"/>
      <c r="R42" s="400"/>
      <c r="S42" s="400"/>
      <c r="T42" s="400"/>
      <c r="U42" s="400"/>
      <c r="V42" s="400"/>
      <c r="W42" s="400"/>
      <c r="X42" s="400"/>
      <c r="Y42" s="400"/>
      <c r="Z42" s="400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6" t="s">
        <v>15</v>
      </c>
      <c r="AL42" s="147"/>
      <c r="AM42" s="220" t="str">
        <f>IF(AND(E33=ドロップダウンリスト!B4,AA42&lt;&gt;""),AA42*6000,"ー")</f>
        <v>ー</v>
      </c>
      <c r="AN42" s="220"/>
      <c r="AO42" s="220"/>
      <c r="AP42" s="220"/>
      <c r="AQ42" s="220"/>
      <c r="AR42" s="220"/>
      <c r="AS42" s="220"/>
      <c r="AT42" s="220"/>
      <c r="AU42" s="47"/>
    </row>
    <row r="43" spans="1:51" s="3" customFormat="1" ht="15" x14ac:dyDescent="0.2">
      <c r="B43" s="59"/>
      <c r="C43" s="60"/>
      <c r="D43" s="60"/>
      <c r="E43" s="61" t="s">
        <v>135</v>
      </c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5"/>
      <c r="AL43" s="5"/>
      <c r="AM43" s="107"/>
      <c r="AN43" s="107"/>
      <c r="AO43" s="107"/>
      <c r="AP43" s="107"/>
      <c r="AQ43" s="107"/>
      <c r="AR43" s="107"/>
      <c r="AS43" s="107"/>
      <c r="AT43" s="107"/>
      <c r="AU43" s="47"/>
    </row>
    <row r="44" spans="1:51" s="3" customFormat="1" ht="13.2" customHeight="1" x14ac:dyDescent="0.2">
      <c r="B44" s="59"/>
      <c r="C44" s="60"/>
      <c r="D44" s="60"/>
      <c r="E44" s="6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5"/>
      <c r="AL44" s="5"/>
      <c r="AM44" s="63"/>
      <c r="AN44" s="63"/>
      <c r="AO44" s="63"/>
      <c r="AP44" s="63"/>
      <c r="AQ44" s="63"/>
      <c r="AR44" s="63"/>
      <c r="AS44" s="63"/>
      <c r="AT44" s="63"/>
      <c r="AU44" s="47"/>
    </row>
    <row r="45" spans="1:51" s="3" customFormat="1" ht="15" x14ac:dyDescent="0.2">
      <c r="B45" s="59"/>
      <c r="C45" s="60"/>
      <c r="D45" s="60"/>
      <c r="E45" s="48" t="s">
        <v>98</v>
      </c>
      <c r="F45" s="70"/>
      <c r="G45" s="70"/>
      <c r="H45" s="70"/>
      <c r="I45" s="70"/>
      <c r="J45" s="70"/>
      <c r="K45" s="70"/>
      <c r="L45" s="108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5"/>
      <c r="AL45" s="5"/>
      <c r="AM45" s="72"/>
      <c r="AN45" s="72"/>
      <c r="AO45" s="72"/>
      <c r="AP45" s="72"/>
      <c r="AQ45" s="72"/>
      <c r="AR45" s="72"/>
      <c r="AS45" s="72"/>
      <c r="AT45" s="72"/>
      <c r="AU45" s="47"/>
    </row>
    <row r="46" spans="1:51" s="3" customFormat="1" ht="14.4" x14ac:dyDescent="0.2">
      <c r="B46" s="59"/>
      <c r="C46" s="60"/>
      <c r="D46" s="60"/>
      <c r="E46" s="149" t="s">
        <v>99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1"/>
      <c r="AA46" s="148" t="s">
        <v>101</v>
      </c>
      <c r="AB46" s="148"/>
      <c r="AC46" s="148"/>
      <c r="AD46" s="148"/>
      <c r="AE46" s="148"/>
      <c r="AF46" s="148"/>
      <c r="AG46" s="148"/>
      <c r="AH46" s="148"/>
      <c r="AI46" s="148"/>
      <c r="AJ46" s="148"/>
      <c r="AK46" s="12"/>
      <c r="AL46" s="12"/>
      <c r="AM46" s="144" t="s">
        <v>108</v>
      </c>
      <c r="AN46" s="144"/>
      <c r="AO46" s="144"/>
      <c r="AP46" s="144"/>
      <c r="AQ46" s="144"/>
      <c r="AR46" s="144"/>
      <c r="AS46" s="144"/>
      <c r="AT46" s="144"/>
      <c r="AU46" s="47"/>
    </row>
    <row r="47" spans="1:51" s="3" customFormat="1" ht="25.8" customHeight="1" x14ac:dyDescent="0.2">
      <c r="B47" s="59"/>
      <c r="C47" s="60"/>
      <c r="D47" s="60"/>
      <c r="E47" s="399" t="s">
        <v>167</v>
      </c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0"/>
      <c r="S47" s="400"/>
      <c r="T47" s="400"/>
      <c r="U47" s="400"/>
      <c r="V47" s="400"/>
      <c r="W47" s="400"/>
      <c r="X47" s="400"/>
      <c r="Y47" s="400"/>
      <c r="Z47" s="400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6" t="s">
        <v>15</v>
      </c>
      <c r="AL47" s="147"/>
      <c r="AM47" s="154" t="str">
        <f>IF(AND(E33=ドロップダウンリスト!B4,AA47&lt;&gt;""),AA47*1800,"ー")</f>
        <v>ー</v>
      </c>
      <c r="AN47" s="155"/>
      <c r="AO47" s="155"/>
      <c r="AP47" s="155"/>
      <c r="AQ47" s="155"/>
      <c r="AR47" s="155"/>
      <c r="AS47" s="155"/>
      <c r="AT47" s="156"/>
      <c r="AU47" s="47"/>
    </row>
    <row r="48" spans="1:51" s="3" customFormat="1" ht="14.4" x14ac:dyDescent="0.2">
      <c r="B48" s="59"/>
      <c r="C48" s="60"/>
      <c r="D48" s="60"/>
      <c r="E48" s="3" t="s">
        <v>136</v>
      </c>
      <c r="AU48" s="47"/>
    </row>
    <row r="49" spans="1:51" s="3" customFormat="1" ht="4.8" customHeight="1" x14ac:dyDescent="0.2">
      <c r="B49" s="59"/>
      <c r="C49" s="60"/>
      <c r="D49" s="60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47"/>
    </row>
    <row r="50" spans="1:51" s="3" customFormat="1" ht="14.4" x14ac:dyDescent="0.2">
      <c r="B50" s="59"/>
      <c r="C50" s="60"/>
      <c r="D50" s="60"/>
      <c r="E50" s="149" t="s">
        <v>99</v>
      </c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1"/>
      <c r="AA50" s="148" t="s">
        <v>101</v>
      </c>
      <c r="AB50" s="148"/>
      <c r="AC50" s="148"/>
      <c r="AD50" s="148"/>
      <c r="AE50" s="148"/>
      <c r="AF50" s="148"/>
      <c r="AG50" s="148"/>
      <c r="AH50" s="148"/>
      <c r="AI50" s="148"/>
      <c r="AJ50" s="148"/>
      <c r="AK50" s="12"/>
      <c r="AL50" s="12"/>
      <c r="AM50" s="144" t="s">
        <v>108</v>
      </c>
      <c r="AN50" s="144"/>
      <c r="AO50" s="144"/>
      <c r="AP50" s="144"/>
      <c r="AQ50" s="144"/>
      <c r="AR50" s="144"/>
      <c r="AS50" s="144"/>
      <c r="AT50" s="144"/>
      <c r="AU50" s="47"/>
    </row>
    <row r="51" spans="1:51" s="3" customFormat="1" ht="25.8" customHeight="1" x14ac:dyDescent="0.2">
      <c r="B51" s="59"/>
      <c r="C51" s="60"/>
      <c r="D51" s="60"/>
      <c r="E51" s="152" t="s">
        <v>138</v>
      </c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6" t="s">
        <v>15</v>
      </c>
      <c r="AL51" s="147"/>
      <c r="AM51" s="154" t="str">
        <f>IF(AND(E33=ドロップダウンリスト!B4,AA51&lt;&gt;""),AA51*1000,"ー")</f>
        <v>ー</v>
      </c>
      <c r="AN51" s="155"/>
      <c r="AO51" s="155"/>
      <c r="AP51" s="155"/>
      <c r="AQ51" s="155"/>
      <c r="AR51" s="155"/>
      <c r="AS51" s="155"/>
      <c r="AT51" s="156"/>
      <c r="AU51" s="47"/>
    </row>
    <row r="52" spans="1:51" s="3" customFormat="1" ht="14.4" x14ac:dyDescent="0.2">
      <c r="B52" s="59"/>
      <c r="C52" s="60"/>
      <c r="D52" s="60"/>
      <c r="E52" s="212" t="s">
        <v>137</v>
      </c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47"/>
    </row>
    <row r="53" spans="1:51" s="3" customFormat="1" ht="12" customHeight="1" x14ac:dyDescent="0.2">
      <c r="B53" s="59"/>
      <c r="C53" s="60"/>
      <c r="D53" s="60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1"/>
      <c r="Y53" s="61"/>
      <c r="Z53" s="61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5"/>
      <c r="AL53" s="5"/>
      <c r="AM53" s="68"/>
      <c r="AN53" s="68"/>
      <c r="AO53" s="68"/>
      <c r="AP53" s="68"/>
      <c r="AQ53" s="68"/>
      <c r="AR53" s="68"/>
      <c r="AS53" s="68"/>
      <c r="AT53" s="68"/>
      <c r="AU53" s="47"/>
    </row>
    <row r="54" spans="1:51" s="3" customFormat="1" ht="15" x14ac:dyDescent="0.2">
      <c r="B54" s="59"/>
      <c r="C54" s="60"/>
      <c r="D54" s="60"/>
      <c r="E54" s="48" t="s">
        <v>93</v>
      </c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5"/>
      <c r="AL54" s="5"/>
      <c r="AM54" s="64"/>
      <c r="AN54" s="64"/>
      <c r="AO54" s="64"/>
      <c r="AP54" s="64"/>
      <c r="AQ54" s="64"/>
      <c r="AR54" s="64"/>
      <c r="AS54" s="64"/>
      <c r="AT54" s="64"/>
      <c r="AU54" s="47"/>
    </row>
    <row r="55" spans="1:51" s="3" customFormat="1" ht="14.4" x14ac:dyDescent="0.2">
      <c r="B55" s="59"/>
      <c r="C55" s="60"/>
      <c r="D55" s="60"/>
      <c r="E55" s="149" t="s">
        <v>94</v>
      </c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1"/>
      <c r="AA55" s="148" t="s">
        <v>95</v>
      </c>
      <c r="AB55" s="148"/>
      <c r="AC55" s="148"/>
      <c r="AD55" s="148"/>
      <c r="AE55" s="148"/>
      <c r="AF55" s="148"/>
      <c r="AG55" s="148"/>
      <c r="AH55" s="148"/>
      <c r="AI55" s="148"/>
      <c r="AJ55" s="148"/>
      <c r="AK55" s="12"/>
      <c r="AL55" s="12"/>
      <c r="AM55" s="144" t="s">
        <v>108</v>
      </c>
      <c r="AN55" s="144"/>
      <c r="AO55" s="144"/>
      <c r="AP55" s="144"/>
      <c r="AQ55" s="144"/>
      <c r="AR55" s="144"/>
      <c r="AS55" s="144"/>
      <c r="AT55" s="144"/>
      <c r="AU55" s="47"/>
    </row>
    <row r="56" spans="1:51" s="3" customFormat="1" ht="31.2" customHeight="1" x14ac:dyDescent="0.2">
      <c r="B56" s="59"/>
      <c r="C56" s="60"/>
      <c r="D56" s="60"/>
      <c r="E56" s="164" t="s">
        <v>96</v>
      </c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6" t="s">
        <v>15</v>
      </c>
      <c r="AL56" s="147"/>
      <c r="AM56" s="220" t="str">
        <f>IF(AND(AA56=ドロップダウンリスト!K4,AM33&lt;&gt;0),-20000,"ー")</f>
        <v>ー</v>
      </c>
      <c r="AN56" s="220"/>
      <c r="AO56" s="220"/>
      <c r="AP56" s="220"/>
      <c r="AQ56" s="220"/>
      <c r="AR56" s="220"/>
      <c r="AS56" s="220"/>
      <c r="AT56" s="220"/>
      <c r="AU56" s="47"/>
    </row>
    <row r="57" spans="1:51" s="3" customFormat="1" ht="36" customHeight="1" thickBot="1" x14ac:dyDescent="0.25">
      <c r="B57" s="59"/>
      <c r="C57" s="60"/>
      <c r="D57" s="60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5"/>
      <c r="AL57" s="5"/>
      <c r="AM57" s="67"/>
      <c r="AN57" s="67"/>
      <c r="AO57" s="67"/>
      <c r="AP57" s="67"/>
      <c r="AQ57" s="67"/>
      <c r="AR57" s="67"/>
      <c r="AS57" s="67"/>
      <c r="AT57" s="67"/>
      <c r="AU57" s="47"/>
    </row>
    <row r="58" spans="1:51" s="3" customFormat="1" ht="37.799999999999997" customHeight="1" thickTop="1" thickBot="1" x14ac:dyDescent="0.25">
      <c r="B58" s="45"/>
      <c r="X58" s="5"/>
      <c r="Y58" s="217" t="s">
        <v>110</v>
      </c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18"/>
      <c r="AK58" s="219"/>
      <c r="AL58" s="215">
        <f>SUM(AM33,AM42,AM56,AM47,AM51)</f>
        <v>0</v>
      </c>
      <c r="AM58" s="215"/>
      <c r="AN58" s="215"/>
      <c r="AO58" s="215"/>
      <c r="AP58" s="215"/>
      <c r="AQ58" s="215"/>
      <c r="AR58" s="215"/>
      <c r="AS58" s="215"/>
      <c r="AT58" s="216"/>
      <c r="AU58" s="47"/>
      <c r="AX58" s="1"/>
    </row>
    <row r="59" spans="1:51" s="3" customFormat="1" ht="28.2" customHeight="1" thickTop="1" thickBot="1" x14ac:dyDescent="0.25">
      <c r="B59" s="73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4"/>
      <c r="AL59" s="74"/>
      <c r="AM59" s="76"/>
      <c r="AN59" s="76"/>
      <c r="AO59" s="76"/>
      <c r="AP59" s="76"/>
      <c r="AQ59" s="76"/>
      <c r="AR59" s="76"/>
      <c r="AS59" s="76"/>
      <c r="AT59" s="76"/>
      <c r="AU59" s="77"/>
      <c r="AX59" s="1"/>
    </row>
    <row r="60" spans="1:51" s="122" customFormat="1" ht="33.450000000000003" customHeight="1" thickTop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3"/>
      <c r="AL60" s="3"/>
      <c r="AM60" s="11"/>
      <c r="AN60" s="11"/>
      <c r="AO60" s="11"/>
      <c r="AP60" s="11"/>
      <c r="AQ60" s="11"/>
      <c r="AR60" s="11"/>
      <c r="AS60" s="11"/>
      <c r="AT60" s="11"/>
      <c r="AU60" s="3"/>
      <c r="AV60" s="3"/>
      <c r="AW60" s="3"/>
      <c r="AX60" s="1"/>
      <c r="AY60" s="3"/>
    </row>
    <row r="61" spans="1:51" s="123" customFormat="1" ht="27" x14ac:dyDescent="0.2">
      <c r="A61" s="122"/>
      <c r="B61" s="243" t="s">
        <v>147</v>
      </c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43"/>
      <c r="AT61" s="122"/>
      <c r="AU61" s="122"/>
      <c r="AV61" s="122"/>
      <c r="AW61" s="122"/>
      <c r="AX61" s="122"/>
      <c r="AY61" s="122"/>
    </row>
    <row r="62" spans="1:51" s="3" customFormat="1" ht="15" x14ac:dyDescent="0.2">
      <c r="A62" s="123"/>
      <c r="B62" s="123"/>
      <c r="C62" s="114"/>
      <c r="D62" s="114"/>
      <c r="E62" s="114"/>
      <c r="F62" s="114"/>
      <c r="G62" s="114"/>
      <c r="H62" s="114"/>
      <c r="I62" s="114"/>
      <c r="J62" s="114"/>
      <c r="K62" s="123"/>
      <c r="L62" s="262" t="s">
        <v>148</v>
      </c>
      <c r="M62" s="262"/>
      <c r="N62" s="263"/>
      <c r="O62" s="264"/>
      <c r="P62" s="265"/>
      <c r="Q62" s="266" t="s">
        <v>149</v>
      </c>
      <c r="R62" s="262"/>
      <c r="S62" s="262"/>
      <c r="T62" s="262"/>
      <c r="U62" s="262"/>
      <c r="V62" s="262"/>
      <c r="W62" s="262"/>
      <c r="X62" s="262"/>
      <c r="Y62" s="262"/>
      <c r="Z62" s="262"/>
      <c r="AA62" s="262"/>
      <c r="AB62" s="262"/>
      <c r="AC62" s="262"/>
      <c r="AD62" s="262"/>
      <c r="AE62" s="262"/>
      <c r="AF62" s="262"/>
      <c r="AG62" s="262"/>
      <c r="AH62" s="262"/>
      <c r="AI62" s="262"/>
      <c r="AJ62" s="262"/>
      <c r="AK62" s="114"/>
      <c r="AL62" s="114"/>
      <c r="AM62" s="114"/>
      <c r="AN62" s="114"/>
      <c r="AO62" s="114"/>
      <c r="AP62" s="114"/>
      <c r="AQ62" s="114"/>
      <c r="AR62" s="114"/>
      <c r="AS62" s="114"/>
      <c r="AT62" s="123"/>
      <c r="AU62" s="123"/>
      <c r="AV62" s="123"/>
      <c r="AW62" s="123"/>
      <c r="AX62" s="123"/>
      <c r="AY62" s="123"/>
    </row>
    <row r="63" spans="1:51" ht="1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3"/>
      <c r="AL63" s="3"/>
      <c r="AM63" s="11"/>
      <c r="AN63" s="11"/>
      <c r="AO63" s="11"/>
      <c r="AP63" s="11"/>
      <c r="AQ63" s="11"/>
      <c r="AR63" s="11"/>
      <c r="AS63" s="11"/>
      <c r="AT63" s="11"/>
      <c r="AU63" s="3"/>
      <c r="AV63" s="3"/>
      <c r="AW63" s="3"/>
      <c r="AY63" s="3"/>
    </row>
    <row r="64" spans="1:51" ht="27" x14ac:dyDescent="0.2">
      <c r="B64" s="222" t="s">
        <v>160</v>
      </c>
      <c r="C64" s="222"/>
      <c r="D64" s="222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</row>
    <row r="65" spans="1:47" ht="15" customHeight="1" x14ac:dyDescent="0.2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</row>
    <row r="66" spans="1:47" ht="15" x14ac:dyDescent="0.2">
      <c r="A66" s="15"/>
      <c r="B66" s="160" t="s">
        <v>4</v>
      </c>
      <c r="C66" s="160"/>
      <c r="D66" s="160"/>
      <c r="E66" s="160"/>
      <c r="F66" s="160"/>
      <c r="G66" s="160"/>
      <c r="H66" s="159" t="s">
        <v>5</v>
      </c>
      <c r="I66" s="159"/>
      <c r="J66" s="159"/>
      <c r="K66" s="159"/>
      <c r="L66" s="159"/>
      <c r="M66" s="159"/>
      <c r="N66" s="15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79"/>
      <c r="AT66" s="179"/>
      <c r="AU66" s="179"/>
    </row>
    <row r="67" spans="1:47" ht="9" customHeight="1" x14ac:dyDescent="0.2">
      <c r="A67" s="15"/>
      <c r="B67" s="160"/>
      <c r="C67" s="160"/>
      <c r="D67" s="160"/>
      <c r="E67" s="160"/>
      <c r="F67" s="160"/>
      <c r="G67" s="160"/>
      <c r="H67" s="157" t="s">
        <v>6</v>
      </c>
      <c r="I67" s="157"/>
      <c r="J67" s="157"/>
      <c r="K67" s="157"/>
      <c r="L67" s="157"/>
      <c r="M67" s="157"/>
      <c r="N67" s="157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</row>
    <row r="68" spans="1:47" ht="9" customHeight="1" x14ac:dyDescent="0.2">
      <c r="A68" s="15"/>
      <c r="B68" s="160"/>
      <c r="C68" s="160"/>
      <c r="D68" s="160"/>
      <c r="E68" s="160"/>
      <c r="F68" s="160"/>
      <c r="G68" s="160"/>
      <c r="H68" s="157"/>
      <c r="I68" s="157"/>
      <c r="J68" s="157"/>
      <c r="K68" s="157"/>
      <c r="L68" s="157"/>
      <c r="M68" s="157"/>
      <c r="N68" s="157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</row>
    <row r="69" spans="1:47" ht="9" customHeight="1" x14ac:dyDescent="0.2">
      <c r="A69" s="15"/>
      <c r="B69" s="160"/>
      <c r="C69" s="160"/>
      <c r="D69" s="160"/>
      <c r="E69" s="160"/>
      <c r="F69" s="160"/>
      <c r="G69" s="160"/>
      <c r="H69" s="157"/>
      <c r="I69" s="157"/>
      <c r="J69" s="157"/>
      <c r="K69" s="157"/>
      <c r="L69" s="157"/>
      <c r="M69" s="157"/>
      <c r="N69" s="157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</row>
    <row r="70" spans="1:47" ht="15" customHeight="1" x14ac:dyDescent="0.2">
      <c r="A70" s="15"/>
      <c r="B70" s="160"/>
      <c r="C70" s="160"/>
      <c r="D70" s="160"/>
      <c r="E70" s="160"/>
      <c r="F70" s="160"/>
      <c r="G70" s="160"/>
      <c r="H70" s="158"/>
      <c r="I70" s="158"/>
      <c r="J70" s="158"/>
      <c r="K70" s="158"/>
      <c r="L70" s="158"/>
      <c r="M70" s="158"/>
      <c r="N70" s="158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  <c r="AS70" s="186"/>
      <c r="AT70" s="186"/>
      <c r="AU70" s="186"/>
    </row>
    <row r="71" spans="1:47" ht="15" x14ac:dyDescent="0.2">
      <c r="A71" s="15"/>
      <c r="B71" s="160"/>
      <c r="C71" s="160"/>
      <c r="D71" s="160"/>
      <c r="E71" s="160"/>
      <c r="F71" s="160"/>
      <c r="G71" s="160"/>
      <c r="H71" s="178" t="s">
        <v>5</v>
      </c>
      <c r="I71" s="178"/>
      <c r="J71" s="178"/>
      <c r="K71" s="178"/>
      <c r="L71" s="178"/>
      <c r="M71" s="178"/>
      <c r="N71" s="178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  <c r="AK71" s="179"/>
      <c r="AL71" s="179"/>
      <c r="AM71" s="179"/>
      <c r="AN71" s="179"/>
      <c r="AO71" s="179"/>
      <c r="AP71" s="179"/>
      <c r="AQ71" s="179"/>
      <c r="AR71" s="179"/>
      <c r="AS71" s="179"/>
      <c r="AT71" s="179"/>
      <c r="AU71" s="179"/>
    </row>
    <row r="72" spans="1:47" ht="9" customHeight="1" x14ac:dyDescent="0.2">
      <c r="A72" s="15"/>
      <c r="B72" s="160"/>
      <c r="C72" s="160"/>
      <c r="D72" s="160"/>
      <c r="E72" s="160"/>
      <c r="F72" s="160"/>
      <c r="G72" s="160"/>
      <c r="H72" s="213" t="s">
        <v>7</v>
      </c>
      <c r="I72" s="213"/>
      <c r="J72" s="213"/>
      <c r="K72" s="213"/>
      <c r="L72" s="213"/>
      <c r="M72" s="213"/>
      <c r="N72" s="213"/>
      <c r="O72" s="223"/>
      <c r="P72" s="223"/>
      <c r="Q72" s="223"/>
      <c r="R72" s="223"/>
      <c r="S72" s="223"/>
      <c r="T72" s="223"/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  <c r="AM72" s="223"/>
      <c r="AN72" s="223"/>
      <c r="AO72" s="223"/>
      <c r="AP72" s="223"/>
      <c r="AQ72" s="223"/>
      <c r="AR72" s="223"/>
      <c r="AS72" s="223"/>
      <c r="AT72" s="223"/>
      <c r="AU72" s="223"/>
    </row>
    <row r="73" spans="1:47" ht="9" customHeight="1" x14ac:dyDescent="0.2">
      <c r="A73" s="15"/>
      <c r="B73" s="160"/>
      <c r="C73" s="160"/>
      <c r="D73" s="160"/>
      <c r="E73" s="160"/>
      <c r="F73" s="160"/>
      <c r="G73" s="160"/>
      <c r="H73" s="213"/>
      <c r="I73" s="213"/>
      <c r="J73" s="213"/>
      <c r="K73" s="213"/>
      <c r="L73" s="213"/>
      <c r="M73" s="213"/>
      <c r="N73" s="213"/>
      <c r="O73" s="223"/>
      <c r="P73" s="223"/>
      <c r="Q73" s="223"/>
      <c r="R73" s="223"/>
      <c r="S73" s="223"/>
      <c r="T73" s="223"/>
      <c r="U73" s="223"/>
      <c r="V73" s="223"/>
      <c r="W73" s="223"/>
      <c r="X73" s="223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3"/>
      <c r="AK73" s="223"/>
      <c r="AL73" s="223"/>
      <c r="AM73" s="223"/>
      <c r="AN73" s="223"/>
      <c r="AO73" s="223"/>
      <c r="AP73" s="223"/>
      <c r="AQ73" s="223"/>
      <c r="AR73" s="223"/>
      <c r="AS73" s="223"/>
      <c r="AT73" s="223"/>
      <c r="AU73" s="223"/>
    </row>
    <row r="74" spans="1:47" ht="15" customHeight="1" x14ac:dyDescent="0.2">
      <c r="A74" s="15"/>
      <c r="B74" s="160"/>
      <c r="C74" s="160"/>
      <c r="D74" s="160"/>
      <c r="E74" s="160"/>
      <c r="F74" s="160"/>
      <c r="G74" s="160"/>
      <c r="H74" s="213"/>
      <c r="I74" s="213"/>
      <c r="J74" s="213"/>
      <c r="K74" s="213"/>
      <c r="L74" s="213"/>
      <c r="M74" s="213"/>
      <c r="N74" s="213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</row>
    <row r="75" spans="1:47" ht="15" x14ac:dyDescent="0.2">
      <c r="A75" s="15"/>
      <c r="B75" s="160"/>
      <c r="C75" s="160"/>
      <c r="D75" s="160"/>
      <c r="E75" s="160"/>
      <c r="F75" s="160"/>
      <c r="G75" s="160"/>
      <c r="H75" s="159" t="s">
        <v>5</v>
      </c>
      <c r="I75" s="159"/>
      <c r="J75" s="159"/>
      <c r="K75" s="159"/>
      <c r="L75" s="159"/>
      <c r="M75" s="159"/>
      <c r="N75" s="159"/>
      <c r="O75" s="180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1"/>
      <c r="AF75" s="181"/>
      <c r="AG75" s="181"/>
      <c r="AH75" s="181"/>
      <c r="AI75" s="181"/>
      <c r="AJ75" s="181"/>
      <c r="AK75" s="181"/>
      <c r="AL75" s="181"/>
      <c r="AM75" s="181"/>
      <c r="AN75" s="181"/>
      <c r="AO75" s="181"/>
      <c r="AP75" s="181"/>
      <c r="AQ75" s="181"/>
      <c r="AR75" s="181"/>
      <c r="AS75" s="181"/>
      <c r="AT75" s="181"/>
      <c r="AU75" s="182"/>
    </row>
    <row r="76" spans="1:47" ht="16.2" x14ac:dyDescent="0.2">
      <c r="A76" s="15"/>
      <c r="B76" s="160"/>
      <c r="C76" s="160"/>
      <c r="D76" s="160"/>
      <c r="E76" s="160"/>
      <c r="F76" s="160"/>
      <c r="G76" s="160"/>
      <c r="H76" s="184" t="s">
        <v>8</v>
      </c>
      <c r="I76" s="184"/>
      <c r="J76" s="184"/>
      <c r="K76" s="184"/>
      <c r="L76" s="184"/>
      <c r="M76" s="184"/>
      <c r="N76" s="184"/>
      <c r="O76" s="16" t="s">
        <v>9</v>
      </c>
      <c r="P76" s="183"/>
      <c r="Q76" s="183"/>
      <c r="R76" s="183"/>
      <c r="S76" s="183"/>
      <c r="T76" s="183"/>
      <c r="U76" s="183"/>
      <c r="V76" s="183"/>
      <c r="W76" s="183"/>
      <c r="X76" s="187"/>
      <c r="Y76" s="187"/>
      <c r="Z76" s="187"/>
      <c r="AA76" s="187"/>
      <c r="AB76" s="187"/>
      <c r="AC76" s="187"/>
      <c r="AD76" s="187"/>
      <c r="AE76" s="187"/>
      <c r="AF76" s="187"/>
      <c r="AG76" s="187"/>
      <c r="AH76" s="187"/>
      <c r="AI76" s="187"/>
      <c r="AJ76" s="187"/>
      <c r="AK76" s="187"/>
      <c r="AL76" s="187"/>
      <c r="AM76" s="187"/>
      <c r="AN76" s="187"/>
      <c r="AO76" s="187"/>
      <c r="AP76" s="187"/>
      <c r="AQ76" s="187"/>
      <c r="AR76" s="187"/>
      <c r="AS76" s="187"/>
      <c r="AT76" s="187"/>
      <c r="AU76" s="188"/>
    </row>
    <row r="77" spans="1:47" ht="9" customHeight="1" x14ac:dyDescent="0.2">
      <c r="A77" s="15"/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225"/>
      <c r="P77" s="225"/>
      <c r="Q77" s="225"/>
      <c r="R77" s="225"/>
      <c r="S77" s="225"/>
      <c r="T77" s="225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  <c r="AE77" s="225"/>
      <c r="AF77" s="225"/>
      <c r="AG77" s="225"/>
      <c r="AH77" s="225"/>
      <c r="AI77" s="225"/>
      <c r="AJ77" s="225"/>
      <c r="AK77" s="225"/>
      <c r="AL77" s="225"/>
      <c r="AM77" s="225"/>
      <c r="AN77" s="225"/>
      <c r="AO77" s="225"/>
      <c r="AP77" s="225"/>
      <c r="AQ77" s="225"/>
      <c r="AR77" s="225"/>
      <c r="AS77" s="225"/>
      <c r="AT77" s="225"/>
      <c r="AU77" s="225"/>
    </row>
    <row r="78" spans="1:47" ht="9" customHeight="1" x14ac:dyDescent="0.2">
      <c r="A78" s="15"/>
      <c r="B78" s="160"/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226"/>
      <c r="AK78" s="226"/>
      <c r="AL78" s="226"/>
      <c r="AM78" s="226"/>
      <c r="AN78" s="226"/>
      <c r="AO78" s="226"/>
      <c r="AP78" s="226"/>
      <c r="AQ78" s="226"/>
      <c r="AR78" s="226"/>
      <c r="AS78" s="226"/>
      <c r="AT78" s="226"/>
      <c r="AU78" s="226"/>
    </row>
    <row r="79" spans="1:47" ht="9" customHeight="1" x14ac:dyDescent="0.2">
      <c r="A79" s="15"/>
      <c r="B79" s="160"/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226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  <c r="AA79" s="226"/>
      <c r="AB79" s="226"/>
      <c r="AC79" s="226"/>
      <c r="AD79" s="226"/>
      <c r="AE79" s="226"/>
      <c r="AF79" s="226"/>
      <c r="AG79" s="226"/>
      <c r="AH79" s="226"/>
      <c r="AI79" s="226"/>
      <c r="AJ79" s="226"/>
      <c r="AK79" s="226"/>
      <c r="AL79" s="226"/>
      <c r="AM79" s="226"/>
      <c r="AN79" s="226"/>
      <c r="AO79" s="226"/>
      <c r="AP79" s="226"/>
      <c r="AQ79" s="226"/>
      <c r="AR79" s="226"/>
      <c r="AS79" s="226"/>
      <c r="AT79" s="226"/>
      <c r="AU79" s="226"/>
    </row>
    <row r="80" spans="1:47" ht="9" customHeight="1" x14ac:dyDescent="0.2">
      <c r="A80" s="15"/>
      <c r="B80" s="160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226"/>
      <c r="P80" s="226"/>
      <c r="Q80" s="226"/>
      <c r="R80" s="226"/>
      <c r="S80" s="226"/>
      <c r="T80" s="226"/>
      <c r="U80" s="226"/>
      <c r="V80" s="226"/>
      <c r="W80" s="226"/>
      <c r="X80" s="226"/>
      <c r="Y80" s="226"/>
      <c r="Z80" s="226"/>
      <c r="AA80" s="226"/>
      <c r="AB80" s="226"/>
      <c r="AC80" s="226"/>
      <c r="AD80" s="226"/>
      <c r="AE80" s="226"/>
      <c r="AF80" s="226"/>
      <c r="AG80" s="226"/>
      <c r="AH80" s="226"/>
      <c r="AI80" s="226"/>
      <c r="AJ80" s="226"/>
      <c r="AK80" s="226"/>
      <c r="AL80" s="226"/>
      <c r="AM80" s="226"/>
      <c r="AN80" s="226"/>
      <c r="AO80" s="226"/>
      <c r="AP80" s="226"/>
      <c r="AQ80" s="226"/>
      <c r="AR80" s="226"/>
      <c r="AS80" s="226"/>
      <c r="AT80" s="226"/>
      <c r="AU80" s="226"/>
    </row>
    <row r="81" spans="1:56" ht="9" customHeight="1" x14ac:dyDescent="0.2">
      <c r="A81" s="15"/>
      <c r="B81" s="160"/>
      <c r="C81" s="160"/>
      <c r="D81" s="160"/>
      <c r="E81" s="160"/>
      <c r="F81" s="160"/>
      <c r="G81" s="160"/>
      <c r="H81" s="160" t="s">
        <v>10</v>
      </c>
      <c r="I81" s="160"/>
      <c r="J81" s="160"/>
      <c r="K81" s="160"/>
      <c r="L81" s="160"/>
      <c r="M81" s="160"/>
      <c r="N81" s="160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  <c r="AQ81" s="177"/>
      <c r="AR81" s="177"/>
      <c r="AS81" s="177"/>
      <c r="AT81" s="177"/>
      <c r="AU81" s="177"/>
    </row>
    <row r="82" spans="1:56" ht="9" customHeight="1" x14ac:dyDescent="0.2">
      <c r="A82" s="15"/>
      <c r="B82" s="160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  <c r="AF82" s="177"/>
      <c r="AG82" s="177"/>
      <c r="AH82" s="177"/>
      <c r="AI82" s="177"/>
      <c r="AJ82" s="177"/>
      <c r="AK82" s="177"/>
      <c r="AL82" s="177"/>
      <c r="AM82" s="177"/>
      <c r="AN82" s="177"/>
      <c r="AO82" s="177"/>
      <c r="AP82" s="177"/>
      <c r="AQ82" s="177"/>
      <c r="AR82" s="177"/>
      <c r="AS82" s="177"/>
      <c r="AT82" s="177"/>
      <c r="AU82" s="177"/>
    </row>
    <row r="83" spans="1:56" ht="9" customHeight="1" x14ac:dyDescent="0.2">
      <c r="A83" s="15"/>
      <c r="B83" s="160"/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  <c r="AI83" s="177"/>
      <c r="AJ83" s="177"/>
      <c r="AK83" s="177"/>
      <c r="AL83" s="177"/>
      <c r="AM83" s="177"/>
      <c r="AN83" s="177"/>
      <c r="AO83" s="177"/>
      <c r="AP83" s="177"/>
      <c r="AQ83" s="177"/>
      <c r="AR83" s="177"/>
      <c r="AS83" s="177"/>
      <c r="AT83" s="177"/>
      <c r="AU83" s="177"/>
    </row>
    <row r="84" spans="1:56" ht="9" customHeight="1" x14ac:dyDescent="0.2">
      <c r="A84" s="15"/>
      <c r="B84" s="160"/>
      <c r="C84" s="160"/>
      <c r="D84" s="160"/>
      <c r="E84" s="160"/>
      <c r="F84" s="160"/>
      <c r="G84" s="160"/>
      <c r="H84" s="160" t="s">
        <v>11</v>
      </c>
      <c r="I84" s="160"/>
      <c r="J84" s="160"/>
      <c r="K84" s="160"/>
      <c r="L84" s="160"/>
      <c r="M84" s="160"/>
      <c r="N84" s="160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177"/>
      <c r="AI84" s="177"/>
      <c r="AJ84" s="177"/>
      <c r="AK84" s="177"/>
      <c r="AL84" s="177"/>
      <c r="AM84" s="177"/>
      <c r="AN84" s="177"/>
      <c r="AO84" s="177"/>
      <c r="AP84" s="177"/>
      <c r="AQ84" s="177"/>
      <c r="AR84" s="177"/>
      <c r="AS84" s="177"/>
      <c r="AT84" s="177"/>
      <c r="AU84" s="177"/>
    </row>
    <row r="85" spans="1:56" ht="9" customHeight="1" x14ac:dyDescent="0.2">
      <c r="A85" s="15"/>
      <c r="B85" s="160"/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P85" s="177"/>
      <c r="AQ85" s="177"/>
      <c r="AR85" s="177"/>
      <c r="AS85" s="177"/>
      <c r="AT85" s="177"/>
      <c r="AU85" s="177"/>
    </row>
    <row r="86" spans="1:56" ht="12.6" customHeight="1" x14ac:dyDescent="0.2">
      <c r="A86" s="15"/>
      <c r="B86" s="160"/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177"/>
      <c r="AH86" s="177"/>
      <c r="AI86" s="177"/>
      <c r="AJ86" s="177"/>
      <c r="AK86" s="177"/>
      <c r="AL86" s="177"/>
      <c r="AM86" s="177"/>
      <c r="AN86" s="177"/>
      <c r="AO86" s="177"/>
      <c r="AP86" s="177"/>
      <c r="AQ86" s="177"/>
      <c r="AR86" s="177"/>
      <c r="AS86" s="177"/>
      <c r="AT86" s="177"/>
      <c r="AU86" s="177"/>
      <c r="AX86" s="17"/>
      <c r="AY86" s="18"/>
      <c r="AZ86" s="17"/>
      <c r="BA86" s="17"/>
    </row>
    <row r="87" spans="1:56" ht="12.6" customHeight="1" x14ac:dyDescent="0.2">
      <c r="A87" s="15"/>
      <c r="B87" s="167" t="s">
        <v>111</v>
      </c>
      <c r="C87" s="167"/>
      <c r="D87" s="167"/>
      <c r="E87" s="167"/>
      <c r="F87" s="167"/>
      <c r="G87" s="167"/>
      <c r="H87" s="135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  <c r="AT87" s="136"/>
      <c r="AU87" s="137"/>
      <c r="AX87" s="17"/>
      <c r="AY87" s="18"/>
      <c r="AZ87" s="17"/>
    </row>
    <row r="88" spans="1:56" ht="12.6" customHeight="1" x14ac:dyDescent="0.2">
      <c r="A88" s="19"/>
      <c r="B88" s="167"/>
      <c r="C88" s="167"/>
      <c r="D88" s="167"/>
      <c r="E88" s="167"/>
      <c r="F88" s="167"/>
      <c r="G88" s="167"/>
      <c r="H88" s="138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  <c r="AQ88" s="139"/>
      <c r="AR88" s="139"/>
      <c r="AS88" s="139"/>
      <c r="AT88" s="139"/>
      <c r="AU88" s="140"/>
      <c r="AX88" s="17"/>
      <c r="AY88" s="18"/>
      <c r="AZ88" s="17"/>
      <c r="BD88" s="17"/>
    </row>
    <row r="89" spans="1:56" ht="12.6" customHeight="1" x14ac:dyDescent="0.2">
      <c r="A89" s="15"/>
      <c r="B89" s="167"/>
      <c r="C89" s="167"/>
      <c r="D89" s="167"/>
      <c r="E89" s="167"/>
      <c r="F89" s="167"/>
      <c r="G89" s="167"/>
      <c r="H89" s="138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  <c r="AQ89" s="139"/>
      <c r="AR89" s="139"/>
      <c r="AS89" s="139"/>
      <c r="AT89" s="139"/>
      <c r="AU89" s="140"/>
      <c r="AX89" s="17"/>
      <c r="AY89" s="18"/>
      <c r="AZ89" s="17"/>
    </row>
    <row r="90" spans="1:56" ht="12.6" customHeight="1" x14ac:dyDescent="0.2">
      <c r="A90" s="15"/>
      <c r="B90" s="167"/>
      <c r="C90" s="167"/>
      <c r="D90" s="167"/>
      <c r="E90" s="167"/>
      <c r="F90" s="167"/>
      <c r="G90" s="167"/>
      <c r="H90" s="138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  <c r="AT90" s="139"/>
      <c r="AU90" s="140"/>
      <c r="AX90" s="17"/>
      <c r="AY90" s="18"/>
      <c r="AZ90" s="17"/>
    </row>
    <row r="91" spans="1:56" ht="12.6" customHeight="1" x14ac:dyDescent="0.2">
      <c r="A91" s="15"/>
      <c r="B91" s="167"/>
      <c r="C91" s="167"/>
      <c r="D91" s="167"/>
      <c r="E91" s="167"/>
      <c r="F91" s="167"/>
      <c r="G91" s="167"/>
      <c r="H91" s="138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  <c r="AQ91" s="139"/>
      <c r="AR91" s="139"/>
      <c r="AS91" s="139"/>
      <c r="AT91" s="139"/>
      <c r="AU91" s="140"/>
      <c r="AX91" s="17"/>
      <c r="AY91" s="18"/>
      <c r="AZ91" s="17"/>
      <c r="BB91" s="20"/>
    </row>
    <row r="92" spans="1:56" ht="12.6" customHeight="1" x14ac:dyDescent="0.2">
      <c r="A92" s="15"/>
      <c r="B92" s="167"/>
      <c r="C92" s="167"/>
      <c r="D92" s="167"/>
      <c r="E92" s="167"/>
      <c r="F92" s="167"/>
      <c r="G92" s="167"/>
      <c r="H92" s="138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  <c r="AL92" s="139"/>
      <c r="AM92" s="139"/>
      <c r="AN92" s="139"/>
      <c r="AO92" s="139"/>
      <c r="AP92" s="139"/>
      <c r="AQ92" s="139"/>
      <c r="AR92" s="139"/>
      <c r="AS92" s="139"/>
      <c r="AT92" s="139"/>
      <c r="AU92" s="140"/>
      <c r="AX92" s="17"/>
      <c r="AY92" s="18"/>
      <c r="AZ92" s="17"/>
    </row>
    <row r="93" spans="1:56" ht="12.6" customHeight="1" x14ac:dyDescent="0.2">
      <c r="A93" s="15"/>
      <c r="B93" s="167"/>
      <c r="C93" s="167"/>
      <c r="D93" s="167"/>
      <c r="E93" s="167"/>
      <c r="F93" s="167"/>
      <c r="G93" s="167"/>
      <c r="H93" s="138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  <c r="AQ93" s="139"/>
      <c r="AR93" s="139"/>
      <c r="AS93" s="139"/>
      <c r="AT93" s="139"/>
      <c r="AU93" s="140"/>
      <c r="AX93" s="17"/>
      <c r="AY93" s="18"/>
      <c r="AZ93" s="17"/>
    </row>
    <row r="94" spans="1:56" ht="7.2" customHeight="1" x14ac:dyDescent="0.2">
      <c r="A94" s="15"/>
      <c r="B94" s="167"/>
      <c r="C94" s="167"/>
      <c r="D94" s="167"/>
      <c r="E94" s="167"/>
      <c r="F94" s="167"/>
      <c r="G94" s="167"/>
      <c r="H94" s="141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3"/>
      <c r="AX94" s="17"/>
      <c r="AY94" s="18"/>
      <c r="AZ94" s="17"/>
    </row>
    <row r="95" spans="1:56" ht="7.2" customHeight="1" x14ac:dyDescent="0.2">
      <c r="B95" s="276" t="s">
        <v>150</v>
      </c>
      <c r="C95" s="277"/>
      <c r="D95" s="282" t="s">
        <v>71</v>
      </c>
      <c r="E95" s="283"/>
      <c r="F95" s="283"/>
      <c r="G95" s="284"/>
      <c r="H95" s="174" t="str">
        <f>E33&amp;AG36</f>
        <v>ー</v>
      </c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X95" s="17"/>
      <c r="AY95" s="18"/>
      <c r="AZ95" s="17"/>
    </row>
    <row r="96" spans="1:56" ht="7.2" customHeight="1" x14ac:dyDescent="0.2">
      <c r="B96" s="278"/>
      <c r="C96" s="279"/>
      <c r="D96" s="285"/>
      <c r="E96" s="286"/>
      <c r="F96" s="286"/>
      <c r="G96" s="287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  <c r="AN96" s="175"/>
      <c r="AO96" s="175"/>
      <c r="AP96" s="175"/>
      <c r="AQ96" s="175"/>
      <c r="AR96" s="175"/>
      <c r="AS96" s="175"/>
      <c r="AT96" s="175"/>
      <c r="AU96" s="175"/>
      <c r="AX96" s="17"/>
      <c r="AY96" s="18"/>
      <c r="AZ96" s="17"/>
    </row>
    <row r="97" spans="1:52" ht="30" customHeight="1" x14ac:dyDescent="0.2">
      <c r="B97" s="278"/>
      <c r="C97" s="279"/>
      <c r="D97" s="285"/>
      <c r="E97" s="286"/>
      <c r="F97" s="286"/>
      <c r="G97" s="287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6"/>
      <c r="AE97" s="176"/>
      <c r="AF97" s="176"/>
      <c r="AG97" s="176"/>
      <c r="AH97" s="176"/>
      <c r="AI97" s="176"/>
      <c r="AJ97" s="176"/>
      <c r="AK97" s="176"/>
      <c r="AL97" s="176"/>
      <c r="AM97" s="176"/>
      <c r="AN97" s="176"/>
      <c r="AO97" s="176"/>
      <c r="AP97" s="176"/>
      <c r="AQ97" s="176"/>
      <c r="AR97" s="176"/>
      <c r="AS97" s="176"/>
      <c r="AT97" s="176"/>
      <c r="AU97" s="176"/>
      <c r="AX97" s="17"/>
      <c r="AY97" s="18"/>
      <c r="AZ97" s="17"/>
    </row>
    <row r="98" spans="1:52" ht="29.4" customHeight="1" x14ac:dyDescent="0.2">
      <c r="B98" s="278"/>
      <c r="C98" s="279"/>
      <c r="D98" s="267" t="s">
        <v>151</v>
      </c>
      <c r="E98" s="283"/>
      <c r="F98" s="283"/>
      <c r="G98" s="284"/>
      <c r="H98" s="210" t="s">
        <v>68</v>
      </c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 t="s">
        <v>69</v>
      </c>
      <c r="T98" s="210"/>
      <c r="U98" s="210"/>
      <c r="V98" s="210"/>
      <c r="W98" s="210"/>
      <c r="X98" s="210"/>
      <c r="Y98" s="210"/>
      <c r="Z98" s="210"/>
      <c r="AA98" s="210"/>
      <c r="AB98" s="210"/>
      <c r="AC98" s="210"/>
      <c r="AD98" s="204" t="s">
        <v>90</v>
      </c>
      <c r="AE98" s="205"/>
      <c r="AF98" s="206"/>
      <c r="AG98" s="203" t="s">
        <v>82</v>
      </c>
      <c r="AH98" s="203"/>
      <c r="AI98" s="203"/>
      <c r="AJ98" s="203"/>
      <c r="AK98" s="203"/>
      <c r="AL98" s="203"/>
      <c r="AM98" s="203"/>
      <c r="AN98" s="203"/>
      <c r="AO98" s="203"/>
      <c r="AP98" s="199" t="s">
        <v>89</v>
      </c>
      <c r="AQ98" s="200"/>
      <c r="AR98" s="200"/>
      <c r="AS98" s="200"/>
      <c r="AT98" s="200"/>
      <c r="AU98" s="201"/>
      <c r="AX98" s="17"/>
      <c r="AY98" s="18"/>
      <c r="AZ98" s="17"/>
    </row>
    <row r="99" spans="1:52" ht="24.6" customHeight="1" x14ac:dyDescent="0.2">
      <c r="B99" s="278"/>
      <c r="C99" s="279"/>
      <c r="D99" s="288"/>
      <c r="E99" s="289"/>
      <c r="F99" s="289"/>
      <c r="G99" s="290"/>
      <c r="H99" s="211" t="str">
        <f>IF(O33=0,"ー",O33)</f>
        <v>ー</v>
      </c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 t="str">
        <f>IF(X33=0,"ー",X33)</f>
        <v>ー</v>
      </c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07" t="str">
        <f>IF(AG33="","ー",AG33)</f>
        <v>ー</v>
      </c>
      <c r="AE99" s="208"/>
      <c r="AF99" s="209"/>
      <c r="AG99" s="160" t="str">
        <f>IF(AG33="","ー",IF(AG37=0,AG36,AG36&amp;"+"&amp;AG37&amp;"日"))</f>
        <v>ー</v>
      </c>
      <c r="AH99" s="160"/>
      <c r="AI99" s="160"/>
      <c r="AJ99" s="160"/>
      <c r="AK99" s="160"/>
      <c r="AL99" s="160"/>
      <c r="AM99" s="160"/>
      <c r="AN99" s="160"/>
      <c r="AO99" s="160"/>
      <c r="AP99" s="202" t="str">
        <f>IF(H99="","ー",IF(AG38="",0,AG38))</f>
        <v>ー</v>
      </c>
      <c r="AQ99" s="202"/>
      <c r="AR99" s="202"/>
      <c r="AS99" s="202"/>
      <c r="AT99" s="202"/>
      <c r="AU99" s="202"/>
      <c r="AX99" s="17"/>
      <c r="AY99" s="18"/>
      <c r="AZ99" s="17"/>
    </row>
    <row r="100" spans="1:52" ht="15" x14ac:dyDescent="0.2">
      <c r="B100" s="278"/>
      <c r="C100" s="279"/>
      <c r="D100" s="282" t="s">
        <v>121</v>
      </c>
      <c r="E100" s="283"/>
      <c r="F100" s="283"/>
      <c r="G100" s="284"/>
      <c r="H100" s="195" t="s">
        <v>124</v>
      </c>
      <c r="I100" s="196"/>
      <c r="J100" s="196"/>
      <c r="K100" s="196"/>
      <c r="L100" s="196"/>
      <c r="M100" s="196"/>
      <c r="N100" s="196"/>
      <c r="O100" s="196"/>
      <c r="P100" s="196"/>
      <c r="Q100" s="196"/>
      <c r="R100" s="196"/>
      <c r="S100" s="196"/>
      <c r="T100" s="196"/>
      <c r="U100" s="197"/>
      <c r="V100" s="195" t="s">
        <v>140</v>
      </c>
      <c r="W100" s="196"/>
      <c r="X100" s="196"/>
      <c r="Y100" s="196"/>
      <c r="Z100" s="196"/>
      <c r="AA100" s="196"/>
      <c r="AB100" s="196"/>
      <c r="AC100" s="196"/>
      <c r="AD100" s="197"/>
      <c r="AE100" s="196" t="s">
        <v>139</v>
      </c>
      <c r="AF100" s="196"/>
      <c r="AG100" s="196"/>
      <c r="AH100" s="196"/>
      <c r="AI100" s="196"/>
      <c r="AJ100" s="196"/>
      <c r="AK100" s="196"/>
      <c r="AL100" s="196"/>
      <c r="AM100" s="197"/>
      <c r="AN100" s="189" t="s">
        <v>123</v>
      </c>
      <c r="AO100" s="190"/>
      <c r="AP100" s="190"/>
      <c r="AQ100" s="190"/>
      <c r="AR100" s="190"/>
      <c r="AS100" s="190"/>
      <c r="AT100" s="190"/>
      <c r="AU100" s="191"/>
      <c r="AX100" s="17"/>
      <c r="AY100" s="18"/>
      <c r="AZ100" s="17"/>
    </row>
    <row r="101" spans="1:52" ht="29.4" customHeight="1" x14ac:dyDescent="0.2">
      <c r="B101" s="280"/>
      <c r="C101" s="281"/>
      <c r="D101" s="288"/>
      <c r="E101" s="289"/>
      <c r="F101" s="289"/>
      <c r="G101" s="290"/>
      <c r="H101" s="207" t="str">
        <f>IF(E33="展示パック（CUBE04+05）","ー",IF(AA42=0,"なし",AA42))</f>
        <v>なし</v>
      </c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9"/>
      <c r="V101" s="300" t="str">
        <f>IF(AA47&lt;&gt;0,"機材の追加あり","なし")</f>
        <v>なし</v>
      </c>
      <c r="W101" s="301"/>
      <c r="X101" s="301"/>
      <c r="Y101" s="301"/>
      <c r="Z101" s="301"/>
      <c r="AA101" s="301"/>
      <c r="AB101" s="301"/>
      <c r="AC101" s="301"/>
      <c r="AD101" s="302"/>
      <c r="AE101" s="300" t="str">
        <f>IF(AA51&lt;&gt;0,"機材の追加あり","なし")</f>
        <v>なし</v>
      </c>
      <c r="AF101" s="301"/>
      <c r="AG101" s="301"/>
      <c r="AH101" s="301"/>
      <c r="AI101" s="301"/>
      <c r="AJ101" s="301"/>
      <c r="AK101" s="301"/>
      <c r="AL101" s="301"/>
      <c r="AM101" s="302"/>
      <c r="AN101" s="192" t="str">
        <f>IF(AA56="該当する","U-22/学生割引適用","なし")</f>
        <v>なし</v>
      </c>
      <c r="AO101" s="193"/>
      <c r="AP101" s="193"/>
      <c r="AQ101" s="193"/>
      <c r="AR101" s="193"/>
      <c r="AS101" s="193"/>
      <c r="AT101" s="193"/>
      <c r="AU101" s="194"/>
      <c r="AX101" s="17"/>
      <c r="AY101" s="18"/>
      <c r="AZ101" s="17"/>
    </row>
    <row r="102" spans="1:52" ht="9" customHeight="1" x14ac:dyDescent="0.2">
      <c r="A102" s="15"/>
      <c r="B102" s="160" t="s">
        <v>13</v>
      </c>
      <c r="C102" s="160"/>
      <c r="D102" s="160"/>
      <c r="E102" s="160"/>
      <c r="F102" s="160"/>
      <c r="G102" s="160"/>
      <c r="H102" s="369"/>
      <c r="I102" s="370"/>
      <c r="J102" s="370"/>
      <c r="K102" s="370"/>
      <c r="L102" s="370"/>
      <c r="M102" s="370"/>
      <c r="N102" s="370"/>
      <c r="O102" s="370"/>
      <c r="P102" s="370"/>
      <c r="Q102" s="370"/>
      <c r="R102" s="370"/>
      <c r="S102" s="370"/>
      <c r="T102" s="370"/>
      <c r="U102" s="370"/>
      <c r="V102" s="370"/>
      <c r="W102" s="370"/>
      <c r="X102" s="370"/>
      <c r="Y102" s="370"/>
      <c r="Z102" s="370"/>
      <c r="AA102" s="370"/>
      <c r="AB102" s="370"/>
      <c r="AC102" s="370"/>
      <c r="AD102" s="370"/>
      <c r="AE102" s="370"/>
      <c r="AF102" s="370"/>
      <c r="AG102" s="370"/>
      <c r="AH102" s="370"/>
      <c r="AI102" s="370"/>
      <c r="AJ102" s="370"/>
      <c r="AK102" s="370"/>
      <c r="AL102" s="370"/>
      <c r="AM102" s="370"/>
      <c r="AN102" s="370"/>
      <c r="AO102" s="370"/>
      <c r="AP102" s="370"/>
      <c r="AQ102" s="370"/>
      <c r="AR102" s="370"/>
      <c r="AS102" s="370"/>
      <c r="AT102" s="370"/>
      <c r="AU102" s="371"/>
      <c r="AX102" s="17"/>
      <c r="AY102" s="18"/>
      <c r="AZ102" s="17"/>
    </row>
    <row r="103" spans="1:52" ht="18" customHeight="1" x14ac:dyDescent="0.2">
      <c r="A103" s="15"/>
      <c r="B103" s="160"/>
      <c r="C103" s="160"/>
      <c r="D103" s="160"/>
      <c r="E103" s="160"/>
      <c r="F103" s="160"/>
      <c r="G103" s="160"/>
      <c r="H103" s="372"/>
      <c r="I103" s="373"/>
      <c r="J103" s="373"/>
      <c r="K103" s="373"/>
      <c r="L103" s="373"/>
      <c r="M103" s="373"/>
      <c r="N103" s="373"/>
      <c r="O103" s="373"/>
      <c r="P103" s="373"/>
      <c r="Q103" s="373"/>
      <c r="R103" s="373"/>
      <c r="S103" s="373"/>
      <c r="T103" s="373"/>
      <c r="U103" s="373"/>
      <c r="V103" s="373"/>
      <c r="W103" s="373"/>
      <c r="X103" s="373"/>
      <c r="Y103" s="373"/>
      <c r="Z103" s="373"/>
      <c r="AA103" s="373"/>
      <c r="AB103" s="373"/>
      <c r="AC103" s="373"/>
      <c r="AD103" s="373"/>
      <c r="AE103" s="373"/>
      <c r="AF103" s="373"/>
      <c r="AG103" s="373"/>
      <c r="AH103" s="373"/>
      <c r="AI103" s="373"/>
      <c r="AJ103" s="373"/>
      <c r="AK103" s="373"/>
      <c r="AL103" s="373"/>
      <c r="AM103" s="373"/>
      <c r="AN103" s="373"/>
      <c r="AO103" s="373"/>
      <c r="AP103" s="373"/>
      <c r="AQ103" s="373"/>
      <c r="AR103" s="373"/>
      <c r="AS103" s="373"/>
      <c r="AT103" s="373"/>
      <c r="AU103" s="374"/>
      <c r="AX103" s="17"/>
      <c r="AY103" s="18"/>
      <c r="AZ103" s="17"/>
    </row>
    <row r="104" spans="1:52" ht="6" customHeight="1" x14ac:dyDescent="0.2">
      <c r="A104" s="15"/>
      <c r="B104" s="160"/>
      <c r="C104" s="160"/>
      <c r="D104" s="160"/>
      <c r="E104" s="160"/>
      <c r="F104" s="160"/>
      <c r="G104" s="160"/>
      <c r="H104" s="375"/>
      <c r="I104" s="376"/>
      <c r="J104" s="376"/>
      <c r="K104" s="376"/>
      <c r="L104" s="376"/>
      <c r="M104" s="376"/>
      <c r="N104" s="376"/>
      <c r="O104" s="376"/>
      <c r="P104" s="376"/>
      <c r="Q104" s="376"/>
      <c r="R104" s="376"/>
      <c r="S104" s="376"/>
      <c r="T104" s="376"/>
      <c r="U104" s="376"/>
      <c r="V104" s="376"/>
      <c r="W104" s="376"/>
      <c r="X104" s="376"/>
      <c r="Y104" s="376"/>
      <c r="Z104" s="376"/>
      <c r="AA104" s="376"/>
      <c r="AB104" s="376"/>
      <c r="AC104" s="376"/>
      <c r="AD104" s="376"/>
      <c r="AE104" s="376"/>
      <c r="AF104" s="376"/>
      <c r="AG104" s="376"/>
      <c r="AH104" s="376"/>
      <c r="AI104" s="376"/>
      <c r="AJ104" s="376"/>
      <c r="AK104" s="376"/>
      <c r="AL104" s="376"/>
      <c r="AM104" s="376"/>
      <c r="AN104" s="376"/>
      <c r="AO104" s="376"/>
      <c r="AP104" s="376"/>
      <c r="AQ104" s="376"/>
      <c r="AR104" s="376"/>
      <c r="AS104" s="376"/>
      <c r="AT104" s="376"/>
      <c r="AU104" s="377"/>
      <c r="AX104" s="17"/>
      <c r="AY104" s="18"/>
    </row>
    <row r="105" spans="1:52" ht="5.4" customHeight="1" x14ac:dyDescent="0.2">
      <c r="A105" s="15"/>
      <c r="B105" s="282" t="s">
        <v>2</v>
      </c>
      <c r="C105" s="283"/>
      <c r="D105" s="283"/>
      <c r="E105" s="283"/>
      <c r="F105" s="283"/>
      <c r="G105" s="284"/>
      <c r="H105" s="27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28"/>
      <c r="AU105" s="30"/>
      <c r="AV105" s="13"/>
    </row>
    <row r="106" spans="1:52" ht="13.2" customHeight="1" x14ac:dyDescent="0.2">
      <c r="A106" s="15"/>
      <c r="B106" s="285"/>
      <c r="C106" s="286"/>
      <c r="D106" s="286"/>
      <c r="E106" s="286"/>
      <c r="F106" s="286"/>
      <c r="G106" s="287"/>
      <c r="H106" s="32"/>
      <c r="J106" s="124"/>
      <c r="K106" s="1" t="s">
        <v>3</v>
      </c>
      <c r="N106" s="124"/>
      <c r="O106" s="298" t="s">
        <v>152</v>
      </c>
      <c r="P106" s="298"/>
      <c r="Q106" s="298"/>
      <c r="R106" s="299"/>
      <c r="S106" s="299"/>
      <c r="T106" s="299"/>
      <c r="U106" s="299"/>
      <c r="V106" s="298" t="s">
        <v>153</v>
      </c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 t="s">
        <v>154</v>
      </c>
      <c r="AI106" s="298"/>
      <c r="AJ106" s="298"/>
      <c r="AK106" s="298"/>
      <c r="AL106" s="298"/>
      <c r="AM106" s="298"/>
      <c r="AN106" s="298"/>
      <c r="AO106" s="299"/>
      <c r="AP106" s="299"/>
      <c r="AQ106" s="299"/>
      <c r="AR106" s="298" t="s">
        <v>36</v>
      </c>
      <c r="AS106" s="298"/>
      <c r="AU106" s="15"/>
    </row>
    <row r="107" spans="1:52" ht="5.4" customHeight="1" x14ac:dyDescent="0.2">
      <c r="A107" s="15"/>
      <c r="B107" s="288"/>
      <c r="C107" s="289"/>
      <c r="D107" s="289"/>
      <c r="E107" s="289"/>
      <c r="F107" s="289"/>
      <c r="G107" s="290"/>
      <c r="H107" s="25"/>
      <c r="I107" s="14"/>
      <c r="J107" s="14"/>
      <c r="K107" s="14"/>
      <c r="L107" s="14"/>
      <c r="M107" s="14"/>
      <c r="N107" s="14"/>
      <c r="O107" s="14"/>
      <c r="P107" s="14"/>
      <c r="Q107" s="14"/>
      <c r="R107" s="104"/>
      <c r="S107" s="104"/>
      <c r="T107" s="104"/>
      <c r="U107" s="10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04"/>
      <c r="AP107" s="104"/>
      <c r="AQ107" s="104"/>
      <c r="AR107" s="14"/>
      <c r="AS107" s="14"/>
      <c r="AT107" s="14"/>
      <c r="AU107" s="26"/>
    </row>
    <row r="108" spans="1:52" ht="5.4" customHeight="1" x14ac:dyDescent="0.2">
      <c r="A108" s="15"/>
      <c r="B108" s="282" t="s">
        <v>46</v>
      </c>
      <c r="C108" s="283"/>
      <c r="D108" s="283"/>
      <c r="E108" s="283"/>
      <c r="F108" s="283"/>
      <c r="G108" s="284"/>
      <c r="H108" s="27"/>
      <c r="I108" s="28"/>
      <c r="J108" s="28"/>
      <c r="K108" s="28"/>
      <c r="L108" s="28"/>
      <c r="M108" s="29"/>
      <c r="N108" s="29"/>
      <c r="O108" s="28"/>
      <c r="P108" s="22"/>
      <c r="Q108" s="28"/>
      <c r="R108" s="29"/>
      <c r="S108" s="29"/>
      <c r="T108" s="28"/>
      <c r="U108" s="22"/>
      <c r="V108" s="28"/>
      <c r="W108" s="29"/>
      <c r="X108" s="29"/>
      <c r="Y108" s="29"/>
      <c r="Z108" s="29"/>
      <c r="AA108" s="29"/>
      <c r="AB108" s="28"/>
      <c r="AC108" s="22"/>
      <c r="AD108" s="28"/>
      <c r="AE108" s="29"/>
      <c r="AF108" s="29"/>
      <c r="AG108" s="28"/>
      <c r="AH108" s="22"/>
      <c r="AI108" s="28"/>
      <c r="AJ108" s="29"/>
      <c r="AK108" s="29"/>
      <c r="AL108" s="28"/>
      <c r="AM108" s="22"/>
      <c r="AN108" s="28"/>
      <c r="AO108" s="29"/>
      <c r="AP108" s="29"/>
      <c r="AQ108" s="28"/>
      <c r="AR108" s="28"/>
      <c r="AS108" s="28"/>
      <c r="AT108" s="28"/>
      <c r="AU108" s="30"/>
    </row>
    <row r="109" spans="1:52" ht="13.2" customHeight="1" x14ac:dyDescent="0.2">
      <c r="A109" s="15"/>
      <c r="B109" s="285"/>
      <c r="C109" s="286"/>
      <c r="D109" s="286"/>
      <c r="E109" s="286"/>
      <c r="F109" s="286"/>
      <c r="G109" s="287"/>
      <c r="H109" s="32"/>
      <c r="I109" s="344"/>
      <c r="J109" s="344"/>
      <c r="K109" s="124"/>
      <c r="L109" s="343" t="s">
        <v>47</v>
      </c>
      <c r="M109" s="343"/>
      <c r="N109" s="343"/>
      <c r="O109" s="344"/>
      <c r="P109" s="124"/>
      <c r="Q109" s="343" t="s">
        <v>48</v>
      </c>
      <c r="R109" s="343"/>
      <c r="S109" s="343"/>
      <c r="T109" s="344"/>
      <c r="U109" s="124"/>
      <c r="V109" s="343" t="s">
        <v>155</v>
      </c>
      <c r="W109" s="343"/>
      <c r="X109" s="343"/>
      <c r="Y109" s="343"/>
      <c r="Z109" s="124"/>
      <c r="AA109" s="343" t="s">
        <v>49</v>
      </c>
      <c r="AB109" s="344"/>
      <c r="AC109" s="348"/>
      <c r="AD109" s="343"/>
      <c r="AE109" s="124"/>
      <c r="AF109" s="343" t="s">
        <v>166</v>
      </c>
      <c r="AG109" s="344"/>
      <c r="AH109" s="348"/>
      <c r="AI109" s="343"/>
      <c r="AJ109" s="347"/>
      <c r="AK109" s="345"/>
      <c r="AL109" s="346"/>
      <c r="AM109" s="348"/>
      <c r="AN109" s="343"/>
      <c r="AO109" s="343"/>
      <c r="AP109" s="343"/>
      <c r="AQ109" s="344"/>
      <c r="AR109" s="344"/>
      <c r="AS109" s="344"/>
      <c r="AT109" s="344"/>
      <c r="AU109" s="15"/>
    </row>
    <row r="110" spans="1:52" ht="5.4" customHeight="1" x14ac:dyDescent="0.2">
      <c r="A110" s="15"/>
      <c r="B110" s="288"/>
      <c r="C110" s="289"/>
      <c r="D110" s="289"/>
      <c r="E110" s="289"/>
      <c r="F110" s="289"/>
      <c r="G110" s="290"/>
      <c r="H110" s="25"/>
      <c r="I110" s="14"/>
      <c r="J110" s="14"/>
      <c r="K110" s="14"/>
      <c r="L110" s="14"/>
      <c r="M110" s="14"/>
      <c r="N110" s="14"/>
      <c r="O110" s="14"/>
      <c r="P110" s="14"/>
      <c r="Q110" s="14"/>
      <c r="R110" s="104"/>
      <c r="S110" s="104"/>
      <c r="T110" s="104"/>
      <c r="U110" s="10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04"/>
      <c r="AP110" s="104"/>
      <c r="AQ110" s="104"/>
      <c r="AR110" s="14"/>
      <c r="AS110" s="14"/>
      <c r="AT110" s="14"/>
      <c r="AU110" s="26"/>
      <c r="AZ110" s="17"/>
    </row>
    <row r="111" spans="1:52" ht="5.4" customHeight="1" x14ac:dyDescent="0.2">
      <c r="A111" s="15"/>
      <c r="B111" s="282" t="s">
        <v>43</v>
      </c>
      <c r="C111" s="283"/>
      <c r="D111" s="283"/>
      <c r="E111" s="283"/>
      <c r="F111" s="283"/>
      <c r="G111" s="284"/>
      <c r="H111" s="32"/>
      <c r="L111" s="344"/>
      <c r="R111" s="125"/>
      <c r="S111" s="125"/>
      <c r="T111" s="125"/>
      <c r="U111" s="125"/>
      <c r="AO111" s="125"/>
      <c r="AP111" s="125"/>
      <c r="AQ111" s="125"/>
      <c r="AT111" s="344"/>
      <c r="AU111" s="15"/>
    </row>
    <row r="112" spans="1:52" ht="13.2" customHeight="1" x14ac:dyDescent="0.2">
      <c r="A112" s="15"/>
      <c r="B112" s="285"/>
      <c r="C112" s="286"/>
      <c r="D112" s="286"/>
      <c r="E112" s="286"/>
      <c r="F112" s="286"/>
      <c r="G112" s="287"/>
      <c r="H112" s="32"/>
      <c r="K112" s="124"/>
      <c r="L112" s="33" t="s">
        <v>44</v>
      </c>
      <c r="M112" s="33"/>
      <c r="N112" s="33"/>
      <c r="P112" s="124"/>
      <c r="Q112" s="33" t="s">
        <v>45</v>
      </c>
      <c r="R112" s="33"/>
      <c r="S112" s="33"/>
      <c r="U112" s="124"/>
      <c r="V112" s="343" t="s">
        <v>166</v>
      </c>
      <c r="W112" s="33"/>
      <c r="X112" s="33"/>
      <c r="Y112" s="33"/>
      <c r="Z112" s="33"/>
      <c r="AA112" s="345"/>
      <c r="AB112" s="346"/>
      <c r="AC112" s="347"/>
      <c r="AD112" s="345"/>
      <c r="AE112" s="345"/>
      <c r="AF112" s="345"/>
      <c r="AG112" s="346"/>
      <c r="AH112" s="347"/>
      <c r="AI112" s="345"/>
      <c r="AJ112" s="345"/>
      <c r="AK112" s="345"/>
      <c r="AL112" s="346"/>
      <c r="AM112" s="347"/>
      <c r="AN112" s="345"/>
      <c r="AO112" s="345"/>
      <c r="AP112" s="345"/>
      <c r="AQ112" s="346"/>
      <c r="AU112" s="15"/>
    </row>
    <row r="113" spans="1:52" ht="5.4" customHeight="1" x14ac:dyDescent="0.2">
      <c r="A113" s="15"/>
      <c r="B113" s="288"/>
      <c r="C113" s="289"/>
      <c r="D113" s="289"/>
      <c r="E113" s="289"/>
      <c r="F113" s="289"/>
      <c r="G113" s="290"/>
      <c r="H113" s="25"/>
      <c r="I113" s="14"/>
      <c r="J113" s="14"/>
      <c r="K113" s="24"/>
      <c r="L113" s="31"/>
      <c r="M113" s="31"/>
      <c r="N113" s="31"/>
      <c r="O113" s="14"/>
      <c r="P113" s="24"/>
      <c r="Q113" s="31"/>
      <c r="R113" s="31"/>
      <c r="S113" s="31"/>
      <c r="T113" s="14"/>
      <c r="U113" s="24"/>
      <c r="V113" s="31"/>
      <c r="W113" s="31"/>
      <c r="X113" s="31"/>
      <c r="Y113" s="31"/>
      <c r="Z113" s="31"/>
      <c r="AA113" s="31"/>
      <c r="AB113" s="14"/>
      <c r="AC113" s="24"/>
      <c r="AD113" s="31"/>
      <c r="AE113" s="31"/>
      <c r="AF113" s="31"/>
      <c r="AG113" s="14"/>
      <c r="AH113" s="24"/>
      <c r="AI113" s="31"/>
      <c r="AJ113" s="31"/>
      <c r="AK113" s="31"/>
      <c r="AL113" s="14"/>
      <c r="AM113" s="24"/>
      <c r="AN113" s="31"/>
      <c r="AO113" s="31"/>
      <c r="AP113" s="31"/>
      <c r="AQ113" s="14"/>
      <c r="AR113" s="14"/>
      <c r="AS113" s="14"/>
      <c r="AT113" s="14"/>
      <c r="AU113" s="26"/>
    </row>
    <row r="114" spans="1:52" ht="11.4" customHeight="1" x14ac:dyDescent="0.2">
      <c r="A114" s="15"/>
      <c r="B114" s="282" t="s">
        <v>0</v>
      </c>
      <c r="C114" s="283"/>
      <c r="D114" s="283"/>
      <c r="E114" s="283"/>
      <c r="F114" s="283"/>
      <c r="G114" s="284"/>
      <c r="H114" s="168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  <c r="AL114" s="169"/>
      <c r="AM114" s="169"/>
      <c r="AN114" s="169"/>
      <c r="AO114" s="169"/>
      <c r="AP114" s="169"/>
      <c r="AQ114" s="169"/>
      <c r="AR114" s="169"/>
      <c r="AS114" s="169"/>
      <c r="AT114" s="169"/>
      <c r="AU114" s="170"/>
      <c r="AX114" s="17"/>
      <c r="AY114" s="18"/>
      <c r="AZ114" s="17"/>
    </row>
    <row r="115" spans="1:52" ht="11.4" customHeight="1" x14ac:dyDescent="0.2">
      <c r="A115" s="15"/>
      <c r="B115" s="285"/>
      <c r="C115" s="286"/>
      <c r="D115" s="286"/>
      <c r="E115" s="286"/>
      <c r="F115" s="286"/>
      <c r="G115" s="287"/>
      <c r="H115" s="171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2"/>
      <c r="U115" s="172"/>
      <c r="V115" s="172"/>
      <c r="W115" s="172"/>
      <c r="X115" s="172"/>
      <c r="Y115" s="172"/>
      <c r="Z115" s="172"/>
      <c r="AA115" s="172"/>
      <c r="AB115" s="172"/>
      <c r="AC115" s="172"/>
      <c r="AD115" s="172"/>
      <c r="AE115" s="172"/>
      <c r="AF115" s="172"/>
      <c r="AG115" s="172"/>
      <c r="AH115" s="172"/>
      <c r="AI115" s="172"/>
      <c r="AJ115" s="172"/>
      <c r="AK115" s="172"/>
      <c r="AL115" s="172"/>
      <c r="AM115" s="172"/>
      <c r="AN115" s="172"/>
      <c r="AO115" s="172"/>
      <c r="AP115" s="172"/>
      <c r="AQ115" s="172"/>
      <c r="AR115" s="172"/>
      <c r="AS115" s="172"/>
      <c r="AT115" s="172"/>
      <c r="AU115" s="173"/>
      <c r="AX115" s="17"/>
      <c r="AY115" s="18"/>
      <c r="AZ115" s="17"/>
    </row>
    <row r="116" spans="1:52" ht="11.4" customHeight="1" x14ac:dyDescent="0.2">
      <c r="A116" s="15"/>
      <c r="B116" s="288"/>
      <c r="C116" s="289"/>
      <c r="D116" s="289"/>
      <c r="E116" s="289"/>
      <c r="F116" s="289"/>
      <c r="G116" s="290"/>
      <c r="H116" s="291" t="s">
        <v>1</v>
      </c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3"/>
      <c r="AX116" s="17"/>
      <c r="AY116" s="18"/>
      <c r="AZ116" s="17"/>
    </row>
    <row r="117" spans="1:52" ht="16.95" customHeight="1" x14ac:dyDescent="0.2">
      <c r="A117" s="15"/>
      <c r="B117" s="267" t="s">
        <v>39</v>
      </c>
      <c r="C117" s="268"/>
      <c r="D117" s="268"/>
      <c r="E117" s="268"/>
      <c r="F117" s="268"/>
      <c r="G117" s="269"/>
      <c r="H117" s="378"/>
      <c r="I117" s="379"/>
      <c r="J117" s="379"/>
      <c r="K117" s="379"/>
      <c r="L117" s="379"/>
      <c r="M117" s="379"/>
      <c r="N117" s="379"/>
      <c r="O117" s="379"/>
      <c r="P117" s="379"/>
      <c r="Q117" s="379"/>
      <c r="R117" s="379"/>
      <c r="S117" s="379"/>
      <c r="T117" s="379"/>
      <c r="U117" s="379"/>
      <c r="V117" s="379"/>
      <c r="W117" s="379"/>
      <c r="X117" s="379"/>
      <c r="Y117" s="379"/>
      <c r="Z117" s="379"/>
      <c r="AA117" s="379"/>
      <c r="AB117" s="379"/>
      <c r="AC117" s="379"/>
      <c r="AD117" s="379"/>
      <c r="AE117" s="379"/>
      <c r="AF117" s="379"/>
      <c r="AG117" s="379"/>
      <c r="AH117" s="379"/>
      <c r="AI117" s="379"/>
      <c r="AJ117" s="379"/>
      <c r="AK117" s="379"/>
      <c r="AL117" s="379"/>
      <c r="AM117" s="379"/>
      <c r="AN117" s="379"/>
      <c r="AO117" s="379"/>
      <c r="AP117" s="379"/>
      <c r="AQ117" s="379"/>
      <c r="AR117" s="379"/>
      <c r="AS117" s="379"/>
      <c r="AT117" s="379"/>
      <c r="AU117" s="380"/>
      <c r="AX117" s="17"/>
      <c r="AY117" s="18"/>
      <c r="AZ117" s="17"/>
    </row>
    <row r="118" spans="1:52" ht="16.95" customHeight="1" x14ac:dyDescent="0.2">
      <c r="A118" s="15"/>
      <c r="B118" s="270"/>
      <c r="C118" s="271"/>
      <c r="D118" s="271"/>
      <c r="E118" s="271"/>
      <c r="F118" s="271"/>
      <c r="G118" s="272"/>
      <c r="H118" s="381"/>
      <c r="I118" s="382"/>
      <c r="J118" s="382"/>
      <c r="K118" s="382"/>
      <c r="L118" s="382"/>
      <c r="M118" s="382"/>
      <c r="N118" s="382"/>
      <c r="O118" s="382"/>
      <c r="P118" s="382"/>
      <c r="Q118" s="382"/>
      <c r="R118" s="382"/>
      <c r="S118" s="382"/>
      <c r="T118" s="382"/>
      <c r="U118" s="382"/>
      <c r="V118" s="382"/>
      <c r="W118" s="382"/>
      <c r="X118" s="382"/>
      <c r="Y118" s="382"/>
      <c r="Z118" s="382"/>
      <c r="AA118" s="382"/>
      <c r="AB118" s="382"/>
      <c r="AC118" s="382"/>
      <c r="AD118" s="382"/>
      <c r="AE118" s="382"/>
      <c r="AF118" s="382"/>
      <c r="AG118" s="382"/>
      <c r="AH118" s="382"/>
      <c r="AI118" s="382"/>
      <c r="AJ118" s="382"/>
      <c r="AK118" s="382"/>
      <c r="AL118" s="382"/>
      <c r="AM118" s="382"/>
      <c r="AN118" s="382"/>
      <c r="AO118" s="382"/>
      <c r="AP118" s="382"/>
      <c r="AQ118" s="382"/>
      <c r="AR118" s="382"/>
      <c r="AS118" s="382"/>
      <c r="AT118" s="382"/>
      <c r="AU118" s="383"/>
      <c r="AW118" s="13"/>
      <c r="AX118" s="17"/>
      <c r="AY118" s="18"/>
      <c r="AZ118" s="17"/>
    </row>
    <row r="119" spans="1:52" ht="16.95" customHeight="1" x14ac:dyDescent="0.2">
      <c r="A119" s="15"/>
      <c r="B119" s="270"/>
      <c r="C119" s="271"/>
      <c r="D119" s="271"/>
      <c r="E119" s="271"/>
      <c r="F119" s="271"/>
      <c r="G119" s="272"/>
      <c r="H119" s="381"/>
      <c r="I119" s="382"/>
      <c r="J119" s="382"/>
      <c r="K119" s="382"/>
      <c r="L119" s="382"/>
      <c r="M119" s="382"/>
      <c r="N119" s="382"/>
      <c r="O119" s="382"/>
      <c r="P119" s="382"/>
      <c r="Q119" s="382"/>
      <c r="R119" s="382"/>
      <c r="S119" s="382"/>
      <c r="T119" s="382"/>
      <c r="U119" s="382"/>
      <c r="V119" s="382"/>
      <c r="W119" s="382"/>
      <c r="X119" s="382"/>
      <c r="Y119" s="382"/>
      <c r="Z119" s="382"/>
      <c r="AA119" s="382"/>
      <c r="AB119" s="382"/>
      <c r="AC119" s="382"/>
      <c r="AD119" s="382"/>
      <c r="AE119" s="382"/>
      <c r="AF119" s="382"/>
      <c r="AG119" s="382"/>
      <c r="AH119" s="382"/>
      <c r="AI119" s="382"/>
      <c r="AJ119" s="382"/>
      <c r="AK119" s="382"/>
      <c r="AL119" s="382"/>
      <c r="AM119" s="382"/>
      <c r="AN119" s="382"/>
      <c r="AO119" s="382"/>
      <c r="AP119" s="382"/>
      <c r="AQ119" s="382"/>
      <c r="AR119" s="382"/>
      <c r="AS119" s="382"/>
      <c r="AT119" s="382"/>
      <c r="AU119" s="383"/>
      <c r="AX119" s="17"/>
      <c r="AY119" s="18"/>
      <c r="AZ119" s="17"/>
    </row>
    <row r="120" spans="1:52" ht="16.95" customHeight="1" x14ac:dyDescent="0.2">
      <c r="A120" s="15"/>
      <c r="B120" s="273"/>
      <c r="C120" s="274"/>
      <c r="D120" s="274"/>
      <c r="E120" s="274"/>
      <c r="F120" s="274"/>
      <c r="G120" s="275"/>
      <c r="H120" s="384"/>
      <c r="I120" s="385"/>
      <c r="J120" s="385"/>
      <c r="K120" s="385"/>
      <c r="L120" s="385"/>
      <c r="M120" s="385"/>
      <c r="N120" s="385"/>
      <c r="O120" s="385"/>
      <c r="P120" s="385"/>
      <c r="Q120" s="385"/>
      <c r="R120" s="385"/>
      <c r="S120" s="385"/>
      <c r="T120" s="385"/>
      <c r="U120" s="385"/>
      <c r="V120" s="385"/>
      <c r="W120" s="385"/>
      <c r="X120" s="385"/>
      <c r="Y120" s="385"/>
      <c r="Z120" s="385"/>
      <c r="AA120" s="385"/>
      <c r="AB120" s="385"/>
      <c r="AC120" s="385"/>
      <c r="AD120" s="385"/>
      <c r="AE120" s="385"/>
      <c r="AF120" s="385"/>
      <c r="AG120" s="385"/>
      <c r="AH120" s="385"/>
      <c r="AI120" s="385"/>
      <c r="AJ120" s="385"/>
      <c r="AK120" s="385"/>
      <c r="AL120" s="385"/>
      <c r="AM120" s="385"/>
      <c r="AN120" s="385"/>
      <c r="AO120" s="385"/>
      <c r="AP120" s="385"/>
      <c r="AQ120" s="385"/>
      <c r="AR120" s="385"/>
      <c r="AS120" s="385"/>
      <c r="AT120" s="385"/>
      <c r="AU120" s="386"/>
      <c r="AX120" s="17"/>
      <c r="AY120" s="18"/>
      <c r="AZ120" s="17"/>
    </row>
    <row r="121" spans="1:52" ht="16.95" customHeight="1" x14ac:dyDescent="0.2">
      <c r="A121" s="15"/>
      <c r="B121" s="267" t="s">
        <v>113</v>
      </c>
      <c r="C121" s="268"/>
      <c r="D121" s="268"/>
      <c r="E121" s="268"/>
      <c r="F121" s="268"/>
      <c r="G121" s="269"/>
      <c r="H121" s="135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  <c r="AJ121" s="136"/>
      <c r="AK121" s="136"/>
      <c r="AL121" s="136"/>
      <c r="AM121" s="136"/>
      <c r="AN121" s="136"/>
      <c r="AO121" s="136"/>
      <c r="AP121" s="136"/>
      <c r="AQ121" s="136"/>
      <c r="AR121" s="136"/>
      <c r="AS121" s="136"/>
      <c r="AT121" s="136"/>
      <c r="AU121" s="137"/>
      <c r="AX121" s="17"/>
      <c r="AY121" s="18"/>
      <c r="AZ121" s="17"/>
    </row>
    <row r="122" spans="1:52" ht="16.95" customHeight="1" x14ac:dyDescent="0.2">
      <c r="A122" s="15"/>
      <c r="B122" s="270"/>
      <c r="C122" s="271"/>
      <c r="D122" s="271"/>
      <c r="E122" s="271"/>
      <c r="F122" s="271"/>
      <c r="G122" s="272"/>
      <c r="H122" s="138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139"/>
      <c r="AJ122" s="139"/>
      <c r="AK122" s="139"/>
      <c r="AL122" s="139"/>
      <c r="AM122" s="139"/>
      <c r="AN122" s="139"/>
      <c r="AO122" s="139"/>
      <c r="AP122" s="139"/>
      <c r="AQ122" s="139"/>
      <c r="AR122" s="139"/>
      <c r="AS122" s="139"/>
      <c r="AT122" s="139"/>
      <c r="AU122" s="140"/>
      <c r="AX122" s="17"/>
      <c r="AY122" s="18"/>
      <c r="AZ122" s="17"/>
    </row>
    <row r="123" spans="1:52" ht="13.2" customHeight="1" x14ac:dyDescent="0.2">
      <c r="A123" s="15"/>
      <c r="B123" s="270"/>
      <c r="C123" s="271"/>
      <c r="D123" s="271"/>
      <c r="E123" s="271"/>
      <c r="F123" s="271"/>
      <c r="G123" s="272"/>
      <c r="H123" s="138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  <c r="AQ123" s="139"/>
      <c r="AR123" s="139"/>
      <c r="AS123" s="139"/>
      <c r="AT123" s="139"/>
      <c r="AU123" s="140"/>
    </row>
    <row r="124" spans="1:52" ht="15" x14ac:dyDescent="0.2">
      <c r="A124" s="15"/>
      <c r="B124" s="270"/>
      <c r="C124" s="271"/>
      <c r="D124" s="271"/>
      <c r="E124" s="271"/>
      <c r="F124" s="271"/>
      <c r="G124" s="272"/>
      <c r="H124" s="138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/>
      <c r="AF124" s="139"/>
      <c r="AG124" s="139"/>
      <c r="AH124" s="139"/>
      <c r="AI124" s="139"/>
      <c r="AJ124" s="139"/>
      <c r="AK124" s="139"/>
      <c r="AL124" s="139"/>
      <c r="AM124" s="139"/>
      <c r="AN124" s="139"/>
      <c r="AO124" s="139"/>
      <c r="AP124" s="139"/>
      <c r="AQ124" s="139"/>
      <c r="AR124" s="139"/>
      <c r="AS124" s="139"/>
      <c r="AT124" s="139"/>
      <c r="AU124" s="140"/>
    </row>
    <row r="125" spans="1:52" ht="15" x14ac:dyDescent="0.2">
      <c r="A125" s="19"/>
      <c r="B125" s="270"/>
      <c r="C125" s="271"/>
      <c r="D125" s="271"/>
      <c r="E125" s="271"/>
      <c r="F125" s="271"/>
      <c r="G125" s="272"/>
      <c r="H125" s="138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40"/>
    </row>
    <row r="126" spans="1:52" ht="15" x14ac:dyDescent="0.2">
      <c r="A126" s="19"/>
      <c r="B126" s="270"/>
      <c r="C126" s="271"/>
      <c r="D126" s="271"/>
      <c r="E126" s="271"/>
      <c r="F126" s="271"/>
      <c r="G126" s="272"/>
      <c r="H126" s="138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40"/>
    </row>
    <row r="127" spans="1:52" ht="15" x14ac:dyDescent="0.2">
      <c r="A127" s="19"/>
      <c r="B127" s="270"/>
      <c r="C127" s="271"/>
      <c r="D127" s="271"/>
      <c r="E127" s="271"/>
      <c r="F127" s="271"/>
      <c r="G127" s="272"/>
      <c r="H127" s="138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  <c r="AQ127" s="139"/>
      <c r="AR127" s="139"/>
      <c r="AS127" s="139"/>
      <c r="AT127" s="139"/>
      <c r="AU127" s="140"/>
    </row>
    <row r="128" spans="1:52" ht="15" x14ac:dyDescent="0.2">
      <c r="A128" s="19"/>
      <c r="B128" s="270"/>
      <c r="C128" s="271"/>
      <c r="D128" s="271"/>
      <c r="E128" s="271"/>
      <c r="F128" s="271"/>
      <c r="G128" s="272"/>
      <c r="H128" s="138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39"/>
      <c r="AR128" s="139"/>
      <c r="AS128" s="139"/>
      <c r="AT128" s="139"/>
      <c r="AU128" s="140"/>
    </row>
    <row r="129" spans="1:94" ht="15" x14ac:dyDescent="0.2">
      <c r="A129" s="19"/>
      <c r="B129" s="270"/>
      <c r="C129" s="271"/>
      <c r="D129" s="271"/>
      <c r="E129" s="271"/>
      <c r="F129" s="271"/>
      <c r="G129" s="272"/>
      <c r="H129" s="138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40"/>
    </row>
    <row r="130" spans="1:94" ht="15" x14ac:dyDescent="0.2">
      <c r="A130" s="19"/>
      <c r="B130" s="270"/>
      <c r="C130" s="271"/>
      <c r="D130" s="271"/>
      <c r="E130" s="271"/>
      <c r="F130" s="271"/>
      <c r="G130" s="272"/>
      <c r="H130" s="138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39"/>
      <c r="AQ130" s="139"/>
      <c r="AR130" s="139"/>
      <c r="AS130" s="139"/>
      <c r="AT130" s="139"/>
      <c r="AU130" s="140"/>
    </row>
    <row r="131" spans="1:94" ht="15" x14ac:dyDescent="0.2">
      <c r="A131" s="19"/>
      <c r="B131" s="270"/>
      <c r="C131" s="271"/>
      <c r="D131" s="271"/>
      <c r="E131" s="271"/>
      <c r="F131" s="271"/>
      <c r="G131" s="272"/>
      <c r="H131" s="138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9"/>
      <c r="AK131" s="139"/>
      <c r="AL131" s="139"/>
      <c r="AM131" s="139"/>
      <c r="AN131" s="139"/>
      <c r="AO131" s="139"/>
      <c r="AP131" s="139"/>
      <c r="AQ131" s="139"/>
      <c r="AR131" s="139"/>
      <c r="AS131" s="139"/>
      <c r="AT131" s="139"/>
      <c r="AU131" s="140"/>
    </row>
    <row r="132" spans="1:94" ht="15" x14ac:dyDescent="0.2">
      <c r="A132" s="19"/>
      <c r="B132" s="270"/>
      <c r="C132" s="271"/>
      <c r="D132" s="271"/>
      <c r="E132" s="271"/>
      <c r="F132" s="271"/>
      <c r="G132" s="272"/>
      <c r="H132" s="138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9"/>
      <c r="AK132" s="139"/>
      <c r="AL132" s="139"/>
      <c r="AM132" s="139"/>
      <c r="AN132" s="139"/>
      <c r="AO132" s="139"/>
      <c r="AP132" s="139"/>
      <c r="AQ132" s="139"/>
      <c r="AR132" s="139"/>
      <c r="AS132" s="139"/>
      <c r="AT132" s="139"/>
      <c r="AU132" s="140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</row>
    <row r="133" spans="1:94" ht="15" x14ac:dyDescent="0.2">
      <c r="A133" s="19"/>
      <c r="B133" s="270"/>
      <c r="C133" s="271"/>
      <c r="D133" s="271"/>
      <c r="E133" s="271"/>
      <c r="F133" s="271"/>
      <c r="G133" s="272"/>
      <c r="H133" s="138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  <c r="AA133" s="139"/>
      <c r="AB133" s="139"/>
      <c r="AC133" s="139"/>
      <c r="AD133" s="139"/>
      <c r="AE133" s="139"/>
      <c r="AF133" s="139"/>
      <c r="AG133" s="139"/>
      <c r="AH133" s="139"/>
      <c r="AI133" s="139"/>
      <c r="AJ133" s="139"/>
      <c r="AK133" s="139"/>
      <c r="AL133" s="139"/>
      <c r="AM133" s="139"/>
      <c r="AN133" s="139"/>
      <c r="AO133" s="139"/>
      <c r="AP133" s="139"/>
      <c r="AQ133" s="139"/>
      <c r="AR133" s="139"/>
      <c r="AS133" s="139"/>
      <c r="AT133" s="139"/>
      <c r="AU133" s="140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</row>
    <row r="134" spans="1:94" ht="10.199999999999999" customHeight="1" x14ac:dyDescent="0.2">
      <c r="A134" s="19"/>
      <c r="B134" s="273"/>
      <c r="C134" s="274"/>
      <c r="D134" s="274"/>
      <c r="E134" s="274"/>
      <c r="F134" s="274"/>
      <c r="G134" s="275"/>
      <c r="H134" s="141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2"/>
      <c r="AB134" s="142"/>
      <c r="AC134" s="142"/>
      <c r="AD134" s="142"/>
      <c r="AE134" s="142"/>
      <c r="AF134" s="142"/>
      <c r="AG134" s="142"/>
      <c r="AH134" s="142"/>
      <c r="AI134" s="142"/>
      <c r="AJ134" s="142"/>
      <c r="AK134" s="142"/>
      <c r="AL134" s="142"/>
      <c r="AM134" s="142"/>
      <c r="AN134" s="142"/>
      <c r="AO134" s="142"/>
      <c r="AP134" s="142"/>
      <c r="AQ134" s="142"/>
      <c r="AR134" s="142"/>
      <c r="AS134" s="142"/>
      <c r="AT134" s="142"/>
      <c r="AU134" s="143"/>
    </row>
    <row r="135" spans="1:94" ht="10.8" customHeight="1" x14ac:dyDescent="0.2">
      <c r="A135" s="13"/>
      <c r="B135" s="21"/>
      <c r="C135" s="22"/>
      <c r="D135" s="22"/>
      <c r="E135" s="22"/>
      <c r="F135" s="22"/>
      <c r="G135" s="22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6"/>
    </row>
    <row r="136" spans="1:94" ht="13.8" customHeight="1" x14ac:dyDescent="0.2">
      <c r="A136" s="13"/>
      <c r="B136" s="32"/>
      <c r="D136" s="37"/>
      <c r="E136" s="37"/>
      <c r="F136" s="297" t="s">
        <v>159</v>
      </c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U136" s="126"/>
    </row>
    <row r="137" spans="1:94" ht="13.8" customHeight="1" x14ac:dyDescent="0.2">
      <c r="A137" s="13"/>
      <c r="B137" s="32"/>
      <c r="D137" s="37"/>
      <c r="E137" s="12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U137" s="126"/>
    </row>
    <row r="138" spans="1:94" ht="13.8" customHeight="1" x14ac:dyDescent="0.2">
      <c r="A138" s="13"/>
      <c r="B138" s="38"/>
      <c r="D138" s="37"/>
      <c r="E138" s="3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U138" s="126"/>
    </row>
    <row r="139" spans="1:94" ht="10.199999999999999" customHeight="1" x14ac:dyDescent="0.2">
      <c r="A139" s="13"/>
      <c r="B139" s="23"/>
      <c r="C139" s="13"/>
      <c r="D139" s="13"/>
      <c r="E139" s="13"/>
      <c r="F139" s="13"/>
      <c r="G139" s="13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40"/>
    </row>
    <row r="140" spans="1:94" ht="15" x14ac:dyDescent="0.2">
      <c r="B140" s="41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214" t="s">
        <v>105</v>
      </c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U140" s="15"/>
    </row>
    <row r="141" spans="1:94" ht="15" x14ac:dyDescent="0.3">
      <c r="B141" s="41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166"/>
      <c r="Y141" s="166"/>
      <c r="Z141" s="43" t="s">
        <v>52</v>
      </c>
      <c r="AA141" s="166"/>
      <c r="AB141" s="166"/>
      <c r="AC141" s="44" t="s">
        <v>56</v>
      </c>
      <c r="AD141" s="166"/>
      <c r="AE141" s="166"/>
      <c r="AF141" s="44" t="s">
        <v>53</v>
      </c>
      <c r="AU141" s="15"/>
    </row>
    <row r="142" spans="1:94" ht="15" x14ac:dyDescent="0.2">
      <c r="B142" s="41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Z142" s="42"/>
      <c r="AU142" s="15"/>
    </row>
    <row r="143" spans="1:94" ht="15" x14ac:dyDescent="0.2">
      <c r="B143" s="41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1" t="s">
        <v>12</v>
      </c>
      <c r="Y143" s="42"/>
      <c r="Z143" s="42"/>
      <c r="AA143" s="42"/>
      <c r="AB143" s="42"/>
      <c r="AC143" s="42"/>
      <c r="AD143" s="42"/>
      <c r="AE143" s="42"/>
      <c r="AF143" s="42"/>
      <c r="AU143" s="15"/>
    </row>
    <row r="144" spans="1:94" ht="23.4" customHeight="1" x14ac:dyDescent="0.2">
      <c r="B144" s="161" t="s">
        <v>55</v>
      </c>
      <c r="C144" s="162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  <c r="AA144" s="162"/>
      <c r="AB144" s="162"/>
      <c r="AC144" s="162"/>
      <c r="AD144" s="162"/>
      <c r="AE144" s="162"/>
      <c r="AF144" s="162"/>
      <c r="AG144" s="162"/>
      <c r="AH144" s="162"/>
      <c r="AI144" s="162"/>
      <c r="AJ144" s="162"/>
      <c r="AK144" s="162"/>
      <c r="AL144" s="162"/>
      <c r="AM144" s="162"/>
      <c r="AN144" s="162"/>
      <c r="AO144" s="162"/>
      <c r="AP144" s="162"/>
      <c r="AQ144" s="162"/>
      <c r="AR144" s="162"/>
      <c r="AS144" s="162"/>
      <c r="AT144" s="162"/>
      <c r="AU144" s="163"/>
    </row>
    <row r="146" spans="50:50" ht="9" customHeight="1" x14ac:dyDescent="0.2">
      <c r="AX146" s="3"/>
    </row>
    <row r="147" spans="50:50" ht="9" customHeight="1" x14ac:dyDescent="0.2">
      <c r="AX147" s="4"/>
    </row>
  </sheetData>
  <sheetProtection sheet="1" selectLockedCells="1"/>
  <mergeCells count="148">
    <mergeCell ref="B4:AU4"/>
    <mergeCell ref="B5:AU5"/>
    <mergeCell ref="B8:AU8"/>
    <mergeCell ref="B10:AU10"/>
    <mergeCell ref="B11:AU11"/>
    <mergeCell ref="B12:AU12"/>
    <mergeCell ref="F136:AS138"/>
    <mergeCell ref="D100:G101"/>
    <mergeCell ref="O106:Q106"/>
    <mergeCell ref="R106:U106"/>
    <mergeCell ref="V106:AG106"/>
    <mergeCell ref="AH106:AN106"/>
    <mergeCell ref="AO106:AQ106"/>
    <mergeCell ref="AR106:AS106"/>
    <mergeCell ref="B105:G107"/>
    <mergeCell ref="B111:G113"/>
    <mergeCell ref="B121:G134"/>
    <mergeCell ref="H121:AU134"/>
    <mergeCell ref="B108:G110"/>
    <mergeCell ref="V101:AD101"/>
    <mergeCell ref="AE101:AM101"/>
    <mergeCell ref="F14:K14"/>
    <mergeCell ref="F16:K16"/>
    <mergeCell ref="B61:AS61"/>
    <mergeCell ref="L62:N62"/>
    <mergeCell ref="O62:P62"/>
    <mergeCell ref="Q62:AJ62"/>
    <mergeCell ref="B117:G120"/>
    <mergeCell ref="H117:AU120"/>
    <mergeCell ref="H100:U100"/>
    <mergeCell ref="H101:U101"/>
    <mergeCell ref="B95:C101"/>
    <mergeCell ref="D95:G97"/>
    <mergeCell ref="D98:G99"/>
    <mergeCell ref="B114:G116"/>
    <mergeCell ref="H114:AU115"/>
    <mergeCell ref="H116:AU116"/>
    <mergeCell ref="E42:Z42"/>
    <mergeCell ref="AA42:AJ42"/>
    <mergeCell ref="AK42:AL42"/>
    <mergeCell ref="AM42:AT42"/>
    <mergeCell ref="B33:D33"/>
    <mergeCell ref="O33:W33"/>
    <mergeCell ref="E33:N33"/>
    <mergeCell ref="AK33:AL33"/>
    <mergeCell ref="AM33:AT33"/>
    <mergeCell ref="AM41:AT41"/>
    <mergeCell ref="E23:AT23"/>
    <mergeCell ref="E22:AT22"/>
    <mergeCell ref="B19:AU19"/>
    <mergeCell ref="E25:L25"/>
    <mergeCell ref="M25:AT25"/>
    <mergeCell ref="E24:AT24"/>
    <mergeCell ref="K37:AF37"/>
    <mergeCell ref="K38:AF38"/>
    <mergeCell ref="E28:AT28"/>
    <mergeCell ref="E30:AT30"/>
    <mergeCell ref="E31:AT31"/>
    <mergeCell ref="AG32:AJ32"/>
    <mergeCell ref="AM35:AT35"/>
    <mergeCell ref="AG35:AL35"/>
    <mergeCell ref="X33:AF33"/>
    <mergeCell ref="U140:AJ140"/>
    <mergeCell ref="AL58:AT58"/>
    <mergeCell ref="Y58:AK58"/>
    <mergeCell ref="E41:Z41"/>
    <mergeCell ref="O32:W32"/>
    <mergeCell ref="AA41:AJ41"/>
    <mergeCell ref="AM56:AT56"/>
    <mergeCell ref="E55:Z55"/>
    <mergeCell ref="AA55:AJ55"/>
    <mergeCell ref="E32:N32"/>
    <mergeCell ref="AM32:AT32"/>
    <mergeCell ref="B64:AU64"/>
    <mergeCell ref="H66:N66"/>
    <mergeCell ref="O72:AU74"/>
    <mergeCell ref="O81:AU83"/>
    <mergeCell ref="O77:AU80"/>
    <mergeCell ref="AG33:AJ33"/>
    <mergeCell ref="AM36:AT36"/>
    <mergeCell ref="AM37:AT37"/>
    <mergeCell ref="AM38:AT38"/>
    <mergeCell ref="AM39:AT39"/>
    <mergeCell ref="AG36:AL36"/>
    <mergeCell ref="AG37:AL37"/>
    <mergeCell ref="AG38:AL38"/>
    <mergeCell ref="AE100:AM100"/>
    <mergeCell ref="E49:AT49"/>
    <mergeCell ref="AP98:AU98"/>
    <mergeCell ref="AP99:AU99"/>
    <mergeCell ref="AG99:AO99"/>
    <mergeCell ref="AG98:AO98"/>
    <mergeCell ref="AD98:AF98"/>
    <mergeCell ref="AD99:AF99"/>
    <mergeCell ref="S98:AC98"/>
    <mergeCell ref="S99:AC99"/>
    <mergeCell ref="H98:R98"/>
    <mergeCell ref="H99:R99"/>
    <mergeCell ref="E52:AT52"/>
    <mergeCell ref="H72:N74"/>
    <mergeCell ref="H81:N83"/>
    <mergeCell ref="B144:AU144"/>
    <mergeCell ref="E56:Z56"/>
    <mergeCell ref="X141:Y141"/>
    <mergeCell ref="AA141:AB141"/>
    <mergeCell ref="AD141:AE141"/>
    <mergeCell ref="B102:G104"/>
    <mergeCell ref="B87:G94"/>
    <mergeCell ref="H102:AU104"/>
    <mergeCell ref="H95:AU97"/>
    <mergeCell ref="H84:N86"/>
    <mergeCell ref="O84:AU86"/>
    <mergeCell ref="H71:N71"/>
    <mergeCell ref="O66:AU66"/>
    <mergeCell ref="O75:AU75"/>
    <mergeCell ref="P76:W76"/>
    <mergeCell ref="H76:N80"/>
    <mergeCell ref="O71:AU71"/>
    <mergeCell ref="O67:AU70"/>
    <mergeCell ref="X76:AU76"/>
    <mergeCell ref="B66:G86"/>
    <mergeCell ref="AN100:AU100"/>
    <mergeCell ref="AN101:AU101"/>
    <mergeCell ref="V100:AD100"/>
    <mergeCell ref="E29:AT29"/>
    <mergeCell ref="X32:AF32"/>
    <mergeCell ref="K35:AF35"/>
    <mergeCell ref="K36:AF36"/>
    <mergeCell ref="H87:AU94"/>
    <mergeCell ref="AM55:AT55"/>
    <mergeCell ref="AA56:AJ56"/>
    <mergeCell ref="AK56:AL56"/>
    <mergeCell ref="AA46:AJ46"/>
    <mergeCell ref="AA47:AJ47"/>
    <mergeCell ref="AA50:AJ50"/>
    <mergeCell ref="AA51:AJ51"/>
    <mergeCell ref="E50:Z50"/>
    <mergeCell ref="AM50:AT50"/>
    <mergeCell ref="E51:Z51"/>
    <mergeCell ref="AK51:AL51"/>
    <mergeCell ref="AM51:AT51"/>
    <mergeCell ref="E46:Z46"/>
    <mergeCell ref="AM46:AT46"/>
    <mergeCell ref="E47:Z47"/>
    <mergeCell ref="AK47:AL47"/>
    <mergeCell ref="AM47:AT47"/>
    <mergeCell ref="H67:N70"/>
    <mergeCell ref="H75:N75"/>
  </mergeCells>
  <phoneticPr fontId="1"/>
  <dataValidations xWindow="428" yWindow="516" count="2">
    <dataValidation type="custom" showInputMessage="1" showErrorMessage="1" error="無効な日数が入力されました。" sqref="AA44:AD44" xr:uid="{D00D7938-9C74-4781-84A6-C6A460045A14}">
      <formula1>AND(AA44&lt;=AG35,AA44&gt;0)</formula1>
    </dataValidation>
    <dataValidation type="custom" showInputMessage="1" showErrorMessage="1" error="無効な日数が入力されました。" sqref="AE44:AJ44" xr:uid="{DE93CD29-4DD2-4C3F-8959-0717DE7FFCB1}">
      <formula1>AND(AE44&lt;=E35,AE44&gt;0)</formula1>
    </dataValidation>
  </dataValidations>
  <printOptions horizontalCentered="1" verticalCentered="1"/>
  <pageMargins left="0" right="0" top="0.39370078740157483" bottom="0.39370078740157483" header="0.31496062992125984" footer="0.31496062992125984"/>
  <pageSetup paperSize="9" scale="83" orientation="portrait" r:id="rId1"/>
  <colBreaks count="1" manualBreakCount="1">
    <brk id="4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xWindow="428" yWindow="516" count="8">
        <x14:dataValidation type="list" allowBlank="1" showInputMessage="1" showErrorMessage="1" error="ドロップダウンリストから選んで、入力してください。" prompt="ドロップダウンリストから選んでください。" xr:uid="{8C87F853-6DF3-4986-B007-8B60B8C9CBFF}">
          <x14:formula1>
            <xm:f>ドロップダウンリスト!$L$3:$L$5</xm:f>
          </x14:formula1>
          <xm:sqref>AA57:AJ57</xm:sqref>
        </x14:dataValidation>
        <x14:dataValidation type="list" allowBlank="1" showInputMessage="1" showErrorMessage="1" prompt="お申し込み日の1カ月先から1年先までの期間を申し込めます。" xr:uid="{E0A85817-2F2F-4060-9E77-D94CBF62A2AA}">
          <x14:formula1>
            <xm:f>ドロップダウンリスト!$G$3:$G$374</xm:f>
          </x14:formula1>
          <xm:sqref>X33:AF33</xm:sqref>
        </x14:dataValidation>
        <x14:dataValidation type="list" allowBlank="1" showInputMessage="1" showErrorMessage="1" error="○を入力してください。" prompt="○を選択してください" xr:uid="{BDEC9504-1472-4CF4-A608-C43792B2D679}">
          <x14:formula1>
            <xm:f>ドロップダウンリスト!$I$3</xm:f>
          </x14:formula1>
          <xm:sqref>E25:L25</xm:sqref>
        </x14:dataValidation>
        <x14:dataValidation type="list" allowBlank="1" showInputMessage="1" showErrorMessage="1" error="ドロップダウンリストから選んで、入力してください。" prompt="ドロップダウンリストから選んでください。" xr:uid="{009C82F0-2147-4A62-9B16-4F563035806F}">
          <x14:formula1>
            <xm:f>ドロップダウンリスト!$K$3:$K$4</xm:f>
          </x14:formula1>
          <xm:sqref>AA56:AJ56</xm:sqref>
        </x14:dataValidation>
        <x14:dataValidation type="list" allowBlank="1" showInputMessage="1" showErrorMessage="1" prompt="ドロップダウンリストから選んでください" xr:uid="{31011789-AEF9-4536-AED8-CD139C28EB6E}">
          <x14:formula1>
            <xm:f>ドロップダウンリスト!$N$3:$N$35</xm:f>
          </x14:formula1>
          <xm:sqref>AA42:AJ42 AA47:AJ47 AA51:AJ51</xm:sqref>
        </x14:dataValidation>
        <x14:dataValidation type="list" allowBlank="1" showInputMessage="1" showErrorMessage="1" errorTitle="○を入力してください。" prompt="ドロップダウンリストから選んでください" xr:uid="{BE355866-3F30-4425-A200-4BB5F0A82C29}">
          <x14:formula1>
            <xm:f>ドロップダウンリスト!$B$3:$B$5</xm:f>
          </x14:formula1>
          <xm:sqref>E33:N33</xm:sqref>
        </x14:dataValidation>
        <x14:dataValidation type="list" allowBlank="1" showInputMessage="1" showErrorMessage="1" xr:uid="{AC084C59-3D5E-465A-821A-C8A621367624}">
          <x14:formula1>
            <xm:f>ドロップダウンリスト!$S$3:$S$4</xm:f>
          </x14:formula1>
          <xm:sqref>J106 N106 K112 P112 U112 P109 E137 K109 U109 AE109 Z109</xm:sqref>
        </x14:dataValidation>
        <x14:dataValidation type="list" allowBlank="1" showInputMessage="1" showErrorMessage="1" prompt="お申し込み日の1カ月先から6ヵ月先までの期間を申し込めます。" xr:uid="{E700206E-2CEB-4850-8953-D4A6BCB4CAE6}">
          <x14:formula1>
            <xm:f>ドロップダウンリスト!$E$3:$E154</xm:f>
          </x14:formula1>
          <xm:sqref>O33:W33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F3A9C-95BC-4B80-B14B-ADD507C2B247}">
  <sheetPr>
    <tabColor rgb="FFFF0000"/>
    <pageSetUpPr fitToPage="1"/>
  </sheetPr>
  <dimension ref="A2:CP87"/>
  <sheetViews>
    <sheetView showGridLines="0" showRowColHeaders="0" showRuler="0" topLeftCell="A52" zoomScaleNormal="100" workbookViewId="0">
      <selection activeCell="AX65" sqref="AX65"/>
    </sheetView>
  </sheetViews>
  <sheetFormatPr defaultColWidth="3.6640625" defaultRowHeight="9" customHeight="1" x14ac:dyDescent="0.2"/>
  <cols>
    <col min="1" max="7" width="2.44140625" style="1" customWidth="1"/>
    <col min="8" max="47" width="2.33203125" style="1" customWidth="1"/>
    <col min="48" max="49" width="3.6640625" style="1"/>
    <col min="50" max="50" width="12.77734375" style="1" bestFit="1" customWidth="1"/>
    <col min="51" max="51" width="9.5546875" style="1" bestFit="1" customWidth="1"/>
    <col min="52" max="52" width="11.109375" style="1" bestFit="1" customWidth="1"/>
    <col min="53" max="56" width="3.6640625" style="1"/>
    <col min="57" max="59" width="3.6640625" style="1" customWidth="1"/>
    <col min="60" max="16384" width="3.6640625" style="1"/>
  </cols>
  <sheetData>
    <row r="2" spans="1:50" s="87" customFormat="1" ht="37.200000000000003" customHeight="1" x14ac:dyDescent="0.2">
      <c r="B2" s="330" t="s">
        <v>115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  <c r="AO2" s="330"/>
      <c r="AP2" s="330"/>
      <c r="AQ2" s="330"/>
      <c r="AR2" s="330"/>
      <c r="AS2" s="330"/>
    </row>
    <row r="3" spans="1:50" ht="19.5" customHeight="1" x14ac:dyDescent="0.2">
      <c r="AX3" s="3"/>
    </row>
    <row r="4" spans="1:50" ht="27" x14ac:dyDescent="0.2">
      <c r="B4" s="222" t="s">
        <v>75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</row>
    <row r="5" spans="1:50" ht="8.4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</row>
    <row r="6" spans="1:50" ht="15" customHeight="1" x14ac:dyDescent="0.2">
      <c r="A6" s="15"/>
      <c r="B6" s="160" t="s">
        <v>4</v>
      </c>
      <c r="C6" s="160"/>
      <c r="D6" s="160"/>
      <c r="E6" s="160"/>
      <c r="F6" s="160"/>
      <c r="G6" s="160"/>
      <c r="H6" s="159" t="s">
        <v>5</v>
      </c>
      <c r="I6" s="159"/>
      <c r="J6" s="159"/>
      <c r="K6" s="159"/>
      <c r="L6" s="159"/>
      <c r="M6" s="159"/>
      <c r="N6" s="159"/>
      <c r="O6" s="311" t="s">
        <v>58</v>
      </c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1"/>
      <c r="AN6" s="311"/>
      <c r="AO6" s="311"/>
      <c r="AP6" s="311"/>
      <c r="AQ6" s="311"/>
      <c r="AR6" s="311"/>
      <c r="AS6" s="311"/>
      <c r="AT6" s="311"/>
      <c r="AU6" s="311"/>
    </row>
    <row r="7" spans="1:50" ht="9" customHeight="1" x14ac:dyDescent="0.2">
      <c r="A7" s="15"/>
      <c r="B7" s="160"/>
      <c r="C7" s="160"/>
      <c r="D7" s="160"/>
      <c r="E7" s="160"/>
      <c r="F7" s="160"/>
      <c r="G7" s="160"/>
      <c r="H7" s="157" t="s">
        <v>6</v>
      </c>
      <c r="I7" s="157"/>
      <c r="J7" s="157"/>
      <c r="K7" s="157"/>
      <c r="L7" s="157"/>
      <c r="M7" s="157"/>
      <c r="N7" s="157"/>
      <c r="O7" s="312" t="s">
        <v>59</v>
      </c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/>
      <c r="AI7" s="312"/>
      <c r="AJ7" s="312"/>
      <c r="AK7" s="312"/>
      <c r="AL7" s="312"/>
      <c r="AM7" s="312"/>
      <c r="AN7" s="312"/>
      <c r="AO7" s="312"/>
      <c r="AP7" s="312"/>
      <c r="AQ7" s="312"/>
      <c r="AR7" s="312"/>
      <c r="AS7" s="312"/>
      <c r="AT7" s="312"/>
      <c r="AU7" s="312"/>
    </row>
    <row r="8" spans="1:50" ht="9" customHeight="1" x14ac:dyDescent="0.2">
      <c r="A8" s="15"/>
      <c r="B8" s="160"/>
      <c r="C8" s="160"/>
      <c r="D8" s="160"/>
      <c r="E8" s="160"/>
      <c r="F8" s="160"/>
      <c r="G8" s="160"/>
      <c r="H8" s="157"/>
      <c r="I8" s="157"/>
      <c r="J8" s="157"/>
      <c r="K8" s="157"/>
      <c r="L8" s="157"/>
      <c r="M8" s="157"/>
      <c r="N8" s="157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</row>
    <row r="9" spans="1:50" ht="9" customHeight="1" x14ac:dyDescent="0.2">
      <c r="A9" s="15"/>
      <c r="B9" s="160"/>
      <c r="C9" s="160"/>
      <c r="D9" s="160"/>
      <c r="E9" s="160"/>
      <c r="F9" s="160"/>
      <c r="G9" s="160"/>
      <c r="H9" s="157"/>
      <c r="I9" s="157"/>
      <c r="J9" s="157"/>
      <c r="K9" s="157"/>
      <c r="L9" s="157"/>
      <c r="M9" s="157"/>
      <c r="N9" s="157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312"/>
      <c r="AM9" s="312"/>
      <c r="AN9" s="312"/>
      <c r="AO9" s="312"/>
      <c r="AP9" s="312"/>
      <c r="AQ9" s="312"/>
      <c r="AR9" s="312"/>
      <c r="AS9" s="312"/>
      <c r="AT9" s="312"/>
      <c r="AU9" s="312"/>
    </row>
    <row r="10" spans="1:50" ht="9" customHeight="1" x14ac:dyDescent="0.2">
      <c r="A10" s="15"/>
      <c r="B10" s="160"/>
      <c r="C10" s="160"/>
      <c r="D10" s="160"/>
      <c r="E10" s="160"/>
      <c r="F10" s="160"/>
      <c r="G10" s="160"/>
      <c r="H10" s="158"/>
      <c r="I10" s="158"/>
      <c r="J10" s="158"/>
      <c r="K10" s="158"/>
      <c r="L10" s="158"/>
      <c r="M10" s="158"/>
      <c r="N10" s="158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3"/>
      <c r="AN10" s="313"/>
      <c r="AO10" s="313"/>
      <c r="AP10" s="313"/>
      <c r="AQ10" s="313"/>
      <c r="AR10" s="313"/>
      <c r="AS10" s="313"/>
      <c r="AT10" s="313"/>
      <c r="AU10" s="313"/>
    </row>
    <row r="11" spans="1:50" ht="15" customHeight="1" x14ac:dyDescent="0.2">
      <c r="A11" s="15"/>
      <c r="B11" s="160"/>
      <c r="C11" s="160"/>
      <c r="D11" s="160"/>
      <c r="E11" s="160"/>
      <c r="F11" s="160"/>
      <c r="G11" s="160"/>
      <c r="H11" s="178" t="s">
        <v>5</v>
      </c>
      <c r="I11" s="178"/>
      <c r="J11" s="178"/>
      <c r="K11" s="178"/>
      <c r="L11" s="178"/>
      <c r="M11" s="178"/>
      <c r="N11" s="178"/>
      <c r="O11" s="311" t="s">
        <v>60</v>
      </c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1"/>
      <c r="AF11" s="311"/>
      <c r="AG11" s="311"/>
      <c r="AH11" s="311"/>
      <c r="AI11" s="311"/>
      <c r="AJ11" s="311"/>
      <c r="AK11" s="311"/>
      <c r="AL11" s="311"/>
      <c r="AM11" s="311"/>
      <c r="AN11" s="311"/>
      <c r="AO11" s="311"/>
      <c r="AP11" s="311"/>
      <c r="AQ11" s="311"/>
      <c r="AR11" s="311"/>
      <c r="AS11" s="311"/>
      <c r="AT11" s="311"/>
      <c r="AU11" s="311"/>
    </row>
    <row r="12" spans="1:50" ht="9" customHeight="1" x14ac:dyDescent="0.2">
      <c r="A12" s="15"/>
      <c r="B12" s="160"/>
      <c r="C12" s="160"/>
      <c r="D12" s="160"/>
      <c r="E12" s="160"/>
      <c r="F12" s="160"/>
      <c r="G12" s="160"/>
      <c r="H12" s="213" t="s">
        <v>7</v>
      </c>
      <c r="I12" s="213"/>
      <c r="J12" s="213"/>
      <c r="K12" s="213"/>
      <c r="L12" s="213"/>
      <c r="M12" s="213"/>
      <c r="N12" s="213"/>
      <c r="O12" s="314" t="s">
        <v>61</v>
      </c>
      <c r="P12" s="314"/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4"/>
      <c r="AN12" s="314"/>
      <c r="AO12" s="314"/>
      <c r="AP12" s="314"/>
      <c r="AQ12" s="314"/>
      <c r="AR12" s="314"/>
      <c r="AS12" s="314"/>
      <c r="AT12" s="314"/>
      <c r="AU12" s="314"/>
    </row>
    <row r="13" spans="1:50" ht="9" customHeight="1" x14ac:dyDescent="0.2">
      <c r="A13" s="15"/>
      <c r="B13" s="160"/>
      <c r="C13" s="160"/>
      <c r="D13" s="160"/>
      <c r="E13" s="160"/>
      <c r="F13" s="160"/>
      <c r="G13" s="160"/>
      <c r="H13" s="213"/>
      <c r="I13" s="213"/>
      <c r="J13" s="213"/>
      <c r="K13" s="213"/>
      <c r="L13" s="213"/>
      <c r="M13" s="213"/>
      <c r="N13" s="213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4"/>
      <c r="AM13" s="314"/>
      <c r="AN13" s="314"/>
      <c r="AO13" s="314"/>
      <c r="AP13" s="314"/>
      <c r="AQ13" s="314"/>
      <c r="AR13" s="314"/>
      <c r="AS13" s="314"/>
      <c r="AT13" s="314"/>
      <c r="AU13" s="314"/>
    </row>
    <row r="14" spans="1:50" ht="9" customHeight="1" x14ac:dyDescent="0.2">
      <c r="A14" s="15"/>
      <c r="B14" s="160"/>
      <c r="C14" s="160"/>
      <c r="D14" s="160"/>
      <c r="E14" s="160"/>
      <c r="F14" s="160"/>
      <c r="G14" s="160"/>
      <c r="H14" s="213"/>
      <c r="I14" s="213"/>
      <c r="J14" s="213"/>
      <c r="K14" s="213"/>
      <c r="L14" s="213"/>
      <c r="M14" s="213"/>
      <c r="N14" s="213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15"/>
      <c r="AQ14" s="315"/>
      <c r="AR14" s="315"/>
      <c r="AS14" s="315"/>
      <c r="AT14" s="315"/>
      <c r="AU14" s="315"/>
    </row>
    <row r="15" spans="1:50" ht="15" customHeight="1" x14ac:dyDescent="0.2">
      <c r="A15" s="15"/>
      <c r="B15" s="160"/>
      <c r="C15" s="160"/>
      <c r="D15" s="160"/>
      <c r="E15" s="160"/>
      <c r="F15" s="160"/>
      <c r="G15" s="160"/>
      <c r="H15" s="159" t="s">
        <v>5</v>
      </c>
      <c r="I15" s="159"/>
      <c r="J15" s="159"/>
      <c r="K15" s="159"/>
      <c r="L15" s="159"/>
      <c r="M15" s="159"/>
      <c r="N15" s="159"/>
      <c r="O15" s="316" t="s">
        <v>62</v>
      </c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8"/>
    </row>
    <row r="16" spans="1:50" ht="15" customHeight="1" x14ac:dyDescent="0.2">
      <c r="A16" s="15"/>
      <c r="B16" s="160"/>
      <c r="C16" s="160"/>
      <c r="D16" s="160"/>
      <c r="E16" s="160"/>
      <c r="F16" s="160"/>
      <c r="G16" s="160"/>
      <c r="H16" s="184" t="s">
        <v>8</v>
      </c>
      <c r="I16" s="184"/>
      <c r="J16" s="184"/>
      <c r="K16" s="184"/>
      <c r="L16" s="184"/>
      <c r="M16" s="184"/>
      <c r="N16" s="184"/>
      <c r="O16" s="128" t="s">
        <v>9</v>
      </c>
      <c r="P16" s="319" t="s">
        <v>63</v>
      </c>
      <c r="Q16" s="319"/>
      <c r="R16" s="319"/>
      <c r="S16" s="319"/>
      <c r="T16" s="319"/>
      <c r="U16" s="319"/>
      <c r="V16" s="319"/>
      <c r="W16" s="319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8"/>
    </row>
    <row r="17" spans="1:56" ht="9" customHeight="1" x14ac:dyDescent="0.2">
      <c r="A17" s="15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303" t="s">
        <v>116</v>
      </c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03"/>
      <c r="AN17" s="303"/>
      <c r="AO17" s="303"/>
      <c r="AP17" s="303"/>
      <c r="AQ17" s="303"/>
      <c r="AR17" s="303"/>
      <c r="AS17" s="303"/>
      <c r="AT17" s="303"/>
      <c r="AU17" s="303"/>
    </row>
    <row r="18" spans="1:56" ht="9" customHeight="1" x14ac:dyDescent="0.2">
      <c r="A18" s="15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</row>
    <row r="19" spans="1:56" ht="9" customHeight="1" x14ac:dyDescent="0.2">
      <c r="A19" s="15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</row>
    <row r="20" spans="1:56" ht="9" customHeight="1" x14ac:dyDescent="0.2">
      <c r="A20" s="15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</row>
    <row r="21" spans="1:56" ht="9" customHeight="1" x14ac:dyDescent="0.2">
      <c r="A21" s="15"/>
      <c r="B21" s="160"/>
      <c r="C21" s="160"/>
      <c r="D21" s="160"/>
      <c r="E21" s="160"/>
      <c r="F21" s="160"/>
      <c r="G21" s="160"/>
      <c r="H21" s="160" t="s">
        <v>10</v>
      </c>
      <c r="I21" s="160"/>
      <c r="J21" s="160"/>
      <c r="K21" s="160"/>
      <c r="L21" s="160"/>
      <c r="M21" s="160"/>
      <c r="N21" s="160"/>
      <c r="O21" s="320" t="s">
        <v>64</v>
      </c>
      <c r="P21" s="320"/>
      <c r="Q21" s="320"/>
      <c r="R21" s="320"/>
      <c r="S21" s="320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320"/>
      <c r="AF21" s="320"/>
      <c r="AG21" s="320"/>
      <c r="AH21" s="320"/>
      <c r="AI21" s="320"/>
      <c r="AJ21" s="320"/>
      <c r="AK21" s="320"/>
      <c r="AL21" s="320"/>
      <c r="AM21" s="320"/>
      <c r="AN21" s="320"/>
      <c r="AO21" s="320"/>
      <c r="AP21" s="320"/>
      <c r="AQ21" s="320"/>
      <c r="AR21" s="320"/>
      <c r="AS21" s="320"/>
      <c r="AT21" s="320"/>
      <c r="AU21" s="320"/>
    </row>
    <row r="22" spans="1:56" ht="9" customHeight="1" x14ac:dyDescent="0.2">
      <c r="A22" s="15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0"/>
      <c r="AC22" s="320"/>
      <c r="AD22" s="320"/>
      <c r="AE22" s="320"/>
      <c r="AF22" s="320"/>
      <c r="AG22" s="320"/>
      <c r="AH22" s="320"/>
      <c r="AI22" s="320"/>
      <c r="AJ22" s="320"/>
      <c r="AK22" s="320"/>
      <c r="AL22" s="320"/>
      <c r="AM22" s="320"/>
      <c r="AN22" s="320"/>
      <c r="AO22" s="320"/>
      <c r="AP22" s="320"/>
      <c r="AQ22" s="320"/>
      <c r="AR22" s="320"/>
      <c r="AS22" s="320"/>
      <c r="AT22" s="320"/>
      <c r="AU22" s="320"/>
    </row>
    <row r="23" spans="1:56" ht="9" customHeight="1" x14ac:dyDescent="0.2">
      <c r="A23" s="15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0"/>
      <c r="AO23" s="320"/>
      <c r="AP23" s="320"/>
      <c r="AQ23" s="320"/>
      <c r="AR23" s="320"/>
      <c r="AS23" s="320"/>
      <c r="AT23" s="320"/>
      <c r="AU23" s="320"/>
    </row>
    <row r="24" spans="1:56" ht="9" customHeight="1" x14ac:dyDescent="0.2">
      <c r="A24" s="15"/>
      <c r="B24" s="160"/>
      <c r="C24" s="160"/>
      <c r="D24" s="160"/>
      <c r="E24" s="160"/>
      <c r="F24" s="160"/>
      <c r="G24" s="160"/>
      <c r="H24" s="160" t="s">
        <v>11</v>
      </c>
      <c r="I24" s="160"/>
      <c r="J24" s="160"/>
      <c r="K24" s="160"/>
      <c r="L24" s="160"/>
      <c r="M24" s="160"/>
      <c r="N24" s="160"/>
      <c r="O24" s="320" t="s">
        <v>65</v>
      </c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0"/>
      <c r="AB24" s="320"/>
      <c r="AC24" s="320"/>
      <c r="AD24" s="320"/>
      <c r="AE24" s="320"/>
      <c r="AF24" s="320"/>
      <c r="AG24" s="320"/>
      <c r="AH24" s="320"/>
      <c r="AI24" s="320"/>
      <c r="AJ24" s="320"/>
      <c r="AK24" s="320"/>
      <c r="AL24" s="320"/>
      <c r="AM24" s="320"/>
      <c r="AN24" s="320"/>
      <c r="AO24" s="320"/>
      <c r="AP24" s="320"/>
      <c r="AQ24" s="320"/>
      <c r="AR24" s="320"/>
      <c r="AS24" s="320"/>
      <c r="AT24" s="320"/>
      <c r="AU24" s="320"/>
    </row>
    <row r="25" spans="1:56" ht="9" customHeight="1" x14ac:dyDescent="0.2">
      <c r="A25" s="15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  <c r="AL25" s="320"/>
      <c r="AM25" s="320"/>
      <c r="AN25" s="320"/>
      <c r="AO25" s="320"/>
      <c r="AP25" s="320"/>
      <c r="AQ25" s="320"/>
      <c r="AR25" s="320"/>
      <c r="AS25" s="320"/>
      <c r="AT25" s="320"/>
      <c r="AU25" s="320"/>
    </row>
    <row r="26" spans="1:56" ht="9" customHeight="1" x14ac:dyDescent="0.2">
      <c r="A26" s="15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  <c r="Z26" s="320"/>
      <c r="AA26" s="320"/>
      <c r="AB26" s="320"/>
      <c r="AC26" s="320"/>
      <c r="AD26" s="320"/>
      <c r="AE26" s="320"/>
      <c r="AF26" s="320"/>
      <c r="AG26" s="320"/>
      <c r="AH26" s="320"/>
      <c r="AI26" s="320"/>
      <c r="AJ26" s="320"/>
      <c r="AK26" s="320"/>
      <c r="AL26" s="320"/>
      <c r="AM26" s="320"/>
      <c r="AN26" s="320"/>
      <c r="AO26" s="320"/>
      <c r="AP26" s="320"/>
      <c r="AQ26" s="320"/>
      <c r="AR26" s="320"/>
      <c r="AS26" s="320"/>
      <c r="AT26" s="320"/>
      <c r="AU26" s="320"/>
      <c r="AX26" s="17"/>
      <c r="AY26" s="18"/>
    </row>
    <row r="27" spans="1:56" ht="12.6" customHeight="1" x14ac:dyDescent="0.2">
      <c r="A27" s="15"/>
      <c r="B27" s="167" t="s">
        <v>111</v>
      </c>
      <c r="C27" s="167"/>
      <c r="D27" s="167"/>
      <c r="E27" s="167"/>
      <c r="F27" s="167"/>
      <c r="G27" s="167"/>
      <c r="H27" s="305" t="s">
        <v>117</v>
      </c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7"/>
      <c r="AX27" s="17"/>
      <c r="AY27" s="18"/>
      <c r="AZ27" s="17"/>
      <c r="BA27" s="17"/>
    </row>
    <row r="28" spans="1:56" ht="12.6" customHeight="1" x14ac:dyDescent="0.2">
      <c r="A28" s="19"/>
      <c r="B28" s="167"/>
      <c r="C28" s="167"/>
      <c r="D28" s="167"/>
      <c r="E28" s="167"/>
      <c r="F28" s="167"/>
      <c r="G28" s="167"/>
      <c r="H28" s="308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09"/>
      <c r="AB28" s="309"/>
      <c r="AC28" s="309"/>
      <c r="AD28" s="309"/>
      <c r="AE28" s="309"/>
      <c r="AF28" s="309"/>
      <c r="AG28" s="309"/>
      <c r="AH28" s="309"/>
      <c r="AI28" s="309"/>
      <c r="AJ28" s="309"/>
      <c r="AK28" s="309"/>
      <c r="AL28" s="309"/>
      <c r="AM28" s="309"/>
      <c r="AN28" s="309"/>
      <c r="AO28" s="309"/>
      <c r="AP28" s="309"/>
      <c r="AQ28" s="309"/>
      <c r="AR28" s="309"/>
      <c r="AS28" s="309"/>
      <c r="AT28" s="309"/>
      <c r="AU28" s="310"/>
      <c r="AX28" s="17"/>
      <c r="AY28" s="18"/>
      <c r="AZ28" s="17"/>
    </row>
    <row r="29" spans="1:56" ht="12.6" customHeight="1" x14ac:dyDescent="0.2">
      <c r="A29" s="15"/>
      <c r="B29" s="167"/>
      <c r="C29" s="167"/>
      <c r="D29" s="167"/>
      <c r="E29" s="167"/>
      <c r="F29" s="167"/>
      <c r="G29" s="167"/>
      <c r="H29" s="308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09"/>
      <c r="AO29" s="309"/>
      <c r="AP29" s="309"/>
      <c r="AQ29" s="309"/>
      <c r="AR29" s="309"/>
      <c r="AS29" s="309"/>
      <c r="AT29" s="309"/>
      <c r="AU29" s="310"/>
      <c r="AX29" s="17"/>
      <c r="AY29" s="18"/>
      <c r="AZ29" s="17"/>
      <c r="BD29" s="17"/>
    </row>
    <row r="30" spans="1:56" ht="12.6" customHeight="1" x14ac:dyDescent="0.2">
      <c r="A30" s="15"/>
      <c r="B30" s="167"/>
      <c r="C30" s="167"/>
      <c r="D30" s="167"/>
      <c r="E30" s="167"/>
      <c r="F30" s="167"/>
      <c r="G30" s="167"/>
      <c r="H30" s="308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309"/>
      <c r="AN30" s="309"/>
      <c r="AO30" s="309"/>
      <c r="AP30" s="309"/>
      <c r="AQ30" s="309"/>
      <c r="AR30" s="309"/>
      <c r="AS30" s="309"/>
      <c r="AT30" s="309"/>
      <c r="AU30" s="310"/>
      <c r="AX30" s="17"/>
      <c r="AY30" s="18"/>
      <c r="AZ30" s="17"/>
    </row>
    <row r="31" spans="1:56" ht="12.6" customHeight="1" x14ac:dyDescent="0.2">
      <c r="A31" s="15"/>
      <c r="B31" s="167"/>
      <c r="C31" s="167"/>
      <c r="D31" s="167"/>
      <c r="E31" s="167"/>
      <c r="F31" s="167"/>
      <c r="G31" s="167"/>
      <c r="H31" s="308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09"/>
      <c r="AH31" s="309"/>
      <c r="AI31" s="309"/>
      <c r="AJ31" s="309"/>
      <c r="AK31" s="309"/>
      <c r="AL31" s="309"/>
      <c r="AM31" s="309"/>
      <c r="AN31" s="309"/>
      <c r="AO31" s="309"/>
      <c r="AP31" s="309"/>
      <c r="AQ31" s="309"/>
      <c r="AR31" s="309"/>
      <c r="AS31" s="309"/>
      <c r="AT31" s="309"/>
      <c r="AU31" s="310"/>
      <c r="AX31" s="17"/>
      <c r="AY31" s="18"/>
      <c r="AZ31" s="17"/>
    </row>
    <row r="32" spans="1:56" ht="12.6" customHeight="1" x14ac:dyDescent="0.2">
      <c r="A32" s="15"/>
      <c r="B32" s="167"/>
      <c r="C32" s="167"/>
      <c r="D32" s="167"/>
      <c r="E32" s="167"/>
      <c r="F32" s="167"/>
      <c r="G32" s="167"/>
      <c r="H32" s="308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309"/>
      <c r="AT32" s="309"/>
      <c r="AU32" s="310"/>
      <c r="AX32" s="17"/>
      <c r="AY32" s="18"/>
      <c r="AZ32" s="17"/>
      <c r="BB32" s="20"/>
    </row>
    <row r="33" spans="1:52" ht="12.6" customHeight="1" x14ac:dyDescent="0.2">
      <c r="A33" s="15"/>
      <c r="B33" s="167"/>
      <c r="C33" s="167"/>
      <c r="D33" s="167"/>
      <c r="E33" s="167"/>
      <c r="F33" s="167"/>
      <c r="G33" s="167"/>
      <c r="H33" s="308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309"/>
      <c r="AF33" s="309"/>
      <c r="AG33" s="309"/>
      <c r="AH33" s="309"/>
      <c r="AI33" s="309"/>
      <c r="AJ33" s="309"/>
      <c r="AK33" s="309"/>
      <c r="AL33" s="309"/>
      <c r="AM33" s="309"/>
      <c r="AN33" s="309"/>
      <c r="AO33" s="309"/>
      <c r="AP33" s="309"/>
      <c r="AQ33" s="309"/>
      <c r="AR33" s="309"/>
      <c r="AS33" s="309"/>
      <c r="AT33" s="309"/>
      <c r="AU33" s="310"/>
      <c r="AX33" s="17"/>
      <c r="AY33" s="18"/>
      <c r="AZ33" s="17"/>
    </row>
    <row r="34" spans="1:52" ht="12.6" customHeight="1" x14ac:dyDescent="0.2">
      <c r="A34" s="15"/>
      <c r="B34" s="167"/>
      <c r="C34" s="167"/>
      <c r="D34" s="167"/>
      <c r="E34" s="167"/>
      <c r="F34" s="167"/>
      <c r="G34" s="167"/>
      <c r="H34" s="308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309"/>
      <c r="AK34" s="309"/>
      <c r="AL34" s="309"/>
      <c r="AM34" s="309"/>
      <c r="AN34" s="309"/>
      <c r="AO34" s="309"/>
      <c r="AP34" s="309"/>
      <c r="AQ34" s="309"/>
      <c r="AR34" s="309"/>
      <c r="AS34" s="309"/>
      <c r="AT34" s="309"/>
      <c r="AU34" s="310"/>
      <c r="AX34" s="17"/>
      <c r="AY34" s="18"/>
      <c r="AZ34" s="17"/>
    </row>
    <row r="35" spans="1:52" ht="9" customHeight="1" x14ac:dyDescent="0.2">
      <c r="A35" s="15"/>
      <c r="B35" s="276" t="s">
        <v>150</v>
      </c>
      <c r="C35" s="277"/>
      <c r="D35" s="282" t="s">
        <v>71</v>
      </c>
      <c r="E35" s="283"/>
      <c r="F35" s="283"/>
      <c r="G35" s="284"/>
      <c r="H35" s="175" t="s">
        <v>118</v>
      </c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X35" s="17"/>
      <c r="AY35" s="18"/>
      <c r="AZ35" s="17"/>
    </row>
    <row r="36" spans="1:52" ht="9" customHeight="1" x14ac:dyDescent="0.2">
      <c r="A36" s="15"/>
      <c r="B36" s="278"/>
      <c r="C36" s="279"/>
      <c r="D36" s="285"/>
      <c r="E36" s="286"/>
      <c r="F36" s="286"/>
      <c r="G36" s="287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X36" s="17"/>
      <c r="AY36" s="18"/>
      <c r="AZ36" s="17"/>
    </row>
    <row r="37" spans="1:52" ht="9" customHeight="1" x14ac:dyDescent="0.2">
      <c r="A37" s="15"/>
      <c r="B37" s="278"/>
      <c r="C37" s="279"/>
      <c r="D37" s="285"/>
      <c r="E37" s="286"/>
      <c r="F37" s="286"/>
      <c r="G37" s="287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X37" s="17"/>
      <c r="AY37" s="18"/>
      <c r="AZ37" s="17"/>
    </row>
    <row r="38" spans="1:52" ht="28.2" customHeight="1" x14ac:dyDescent="0.2">
      <c r="A38" s="15"/>
      <c r="B38" s="278"/>
      <c r="C38" s="279"/>
      <c r="D38" s="267" t="s">
        <v>151</v>
      </c>
      <c r="E38" s="283"/>
      <c r="F38" s="283"/>
      <c r="G38" s="284"/>
      <c r="H38" s="210" t="s">
        <v>68</v>
      </c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 t="s">
        <v>69</v>
      </c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04" t="s">
        <v>90</v>
      </c>
      <c r="AE38" s="205"/>
      <c r="AF38" s="206"/>
      <c r="AG38" s="203" t="s">
        <v>82</v>
      </c>
      <c r="AH38" s="203"/>
      <c r="AI38" s="203"/>
      <c r="AJ38" s="203"/>
      <c r="AK38" s="203"/>
      <c r="AL38" s="203"/>
      <c r="AM38" s="203"/>
      <c r="AN38" s="203"/>
      <c r="AO38" s="203"/>
      <c r="AP38" s="199" t="s">
        <v>89</v>
      </c>
      <c r="AQ38" s="200"/>
      <c r="AR38" s="200"/>
      <c r="AS38" s="200"/>
      <c r="AT38" s="200"/>
      <c r="AU38" s="201"/>
      <c r="AX38" s="17"/>
      <c r="AY38" s="18"/>
      <c r="AZ38" s="17"/>
    </row>
    <row r="39" spans="1:52" ht="27" customHeight="1" x14ac:dyDescent="0.2">
      <c r="A39" s="15"/>
      <c r="B39" s="278"/>
      <c r="C39" s="279"/>
      <c r="D39" s="288"/>
      <c r="E39" s="289"/>
      <c r="F39" s="289"/>
      <c r="G39" s="290"/>
      <c r="H39" s="387">
        <v>45735</v>
      </c>
      <c r="I39" s="387"/>
      <c r="J39" s="387"/>
      <c r="K39" s="387"/>
      <c r="L39" s="387"/>
      <c r="M39" s="387"/>
      <c r="N39" s="387"/>
      <c r="O39" s="387"/>
      <c r="P39" s="387"/>
      <c r="Q39" s="387"/>
      <c r="R39" s="387"/>
      <c r="S39" s="387">
        <v>45746</v>
      </c>
      <c r="T39" s="387"/>
      <c r="U39" s="387"/>
      <c r="V39" s="387"/>
      <c r="W39" s="387"/>
      <c r="X39" s="387"/>
      <c r="Y39" s="387"/>
      <c r="Z39" s="387"/>
      <c r="AA39" s="387"/>
      <c r="AB39" s="387"/>
      <c r="AC39" s="387"/>
      <c r="AD39" s="388">
        <v>12</v>
      </c>
      <c r="AE39" s="389"/>
      <c r="AF39" s="390"/>
      <c r="AG39" s="391" t="s">
        <v>114</v>
      </c>
      <c r="AH39" s="391"/>
      <c r="AI39" s="391"/>
      <c r="AJ39" s="391"/>
      <c r="AK39" s="391"/>
      <c r="AL39" s="391"/>
      <c r="AM39" s="391"/>
      <c r="AN39" s="391"/>
      <c r="AO39" s="391"/>
      <c r="AP39" s="392">
        <v>1</v>
      </c>
      <c r="AQ39" s="392"/>
      <c r="AR39" s="392"/>
      <c r="AS39" s="392"/>
      <c r="AT39" s="392"/>
      <c r="AU39" s="392"/>
      <c r="AX39" s="17"/>
      <c r="AY39" s="18"/>
      <c r="AZ39" s="17"/>
    </row>
    <row r="40" spans="1:52" ht="15" x14ac:dyDescent="0.2">
      <c r="A40" s="15"/>
      <c r="B40" s="278"/>
      <c r="C40" s="279"/>
      <c r="D40" s="282" t="s">
        <v>121</v>
      </c>
      <c r="E40" s="283"/>
      <c r="F40" s="283"/>
      <c r="G40" s="284"/>
      <c r="H40" s="331" t="s">
        <v>124</v>
      </c>
      <c r="I40" s="332"/>
      <c r="J40" s="332"/>
      <c r="K40" s="332"/>
      <c r="L40" s="332"/>
      <c r="M40" s="332"/>
      <c r="N40" s="332"/>
      <c r="O40" s="332"/>
      <c r="P40" s="332"/>
      <c r="Q40" s="332"/>
      <c r="R40" s="332"/>
      <c r="S40" s="332"/>
      <c r="T40" s="332"/>
      <c r="U40" s="333"/>
      <c r="V40" s="331" t="s">
        <v>122</v>
      </c>
      <c r="W40" s="332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332"/>
      <c r="AI40" s="333"/>
      <c r="AJ40" s="334" t="s">
        <v>123</v>
      </c>
      <c r="AK40" s="327"/>
      <c r="AL40" s="327"/>
      <c r="AM40" s="327"/>
      <c r="AN40" s="327"/>
      <c r="AO40" s="327"/>
      <c r="AP40" s="327"/>
      <c r="AQ40" s="327"/>
      <c r="AR40" s="327"/>
      <c r="AS40" s="327"/>
      <c r="AT40" s="327"/>
      <c r="AU40" s="328"/>
      <c r="AX40" s="17"/>
      <c r="AY40" s="18"/>
      <c r="AZ40" s="17"/>
    </row>
    <row r="41" spans="1:52" ht="19.8" customHeight="1" x14ac:dyDescent="0.2">
      <c r="A41" s="15"/>
      <c r="B41" s="280"/>
      <c r="C41" s="281"/>
      <c r="D41" s="288"/>
      <c r="E41" s="289"/>
      <c r="F41" s="289"/>
      <c r="G41" s="290"/>
      <c r="H41" s="388" t="s">
        <v>168</v>
      </c>
      <c r="I41" s="389"/>
      <c r="J41" s="389"/>
      <c r="K41" s="389"/>
      <c r="L41" s="389"/>
      <c r="M41" s="389"/>
      <c r="N41" s="389"/>
      <c r="O41" s="389"/>
      <c r="P41" s="389"/>
      <c r="Q41" s="389"/>
      <c r="R41" s="389"/>
      <c r="S41" s="389"/>
      <c r="T41" s="389"/>
      <c r="U41" s="390"/>
      <c r="V41" s="393" t="s">
        <v>125</v>
      </c>
      <c r="W41" s="394"/>
      <c r="X41" s="394"/>
      <c r="Y41" s="394"/>
      <c r="Z41" s="394"/>
      <c r="AA41" s="394"/>
      <c r="AB41" s="394"/>
      <c r="AC41" s="394"/>
      <c r="AD41" s="394"/>
      <c r="AE41" s="394"/>
      <c r="AF41" s="394"/>
      <c r="AG41" s="394"/>
      <c r="AH41" s="394"/>
      <c r="AI41" s="395"/>
      <c r="AJ41" s="396" t="s">
        <v>125</v>
      </c>
      <c r="AK41" s="397"/>
      <c r="AL41" s="397"/>
      <c r="AM41" s="397"/>
      <c r="AN41" s="397"/>
      <c r="AO41" s="397"/>
      <c r="AP41" s="397"/>
      <c r="AQ41" s="397"/>
      <c r="AR41" s="397"/>
      <c r="AS41" s="397"/>
      <c r="AT41" s="397"/>
      <c r="AU41" s="398"/>
      <c r="AX41" s="17"/>
      <c r="AY41" s="18"/>
      <c r="AZ41" s="17"/>
    </row>
    <row r="42" spans="1:52" ht="9" customHeight="1" x14ac:dyDescent="0.2">
      <c r="A42" s="15"/>
      <c r="B42" s="160" t="s">
        <v>13</v>
      </c>
      <c r="C42" s="160"/>
      <c r="D42" s="160"/>
      <c r="E42" s="160"/>
      <c r="F42" s="160"/>
      <c r="G42" s="160"/>
      <c r="H42" s="352" t="s">
        <v>66</v>
      </c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3"/>
      <c r="T42" s="353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  <c r="AE42" s="353"/>
      <c r="AF42" s="353"/>
      <c r="AG42" s="353"/>
      <c r="AH42" s="353"/>
      <c r="AI42" s="353"/>
      <c r="AJ42" s="353"/>
      <c r="AK42" s="353"/>
      <c r="AL42" s="353"/>
      <c r="AM42" s="353"/>
      <c r="AN42" s="353"/>
      <c r="AO42" s="353"/>
      <c r="AP42" s="353"/>
      <c r="AQ42" s="353"/>
      <c r="AR42" s="353"/>
      <c r="AS42" s="353"/>
      <c r="AT42" s="353"/>
      <c r="AU42" s="354"/>
      <c r="AX42" s="17"/>
      <c r="AY42" s="18"/>
      <c r="AZ42" s="17"/>
    </row>
    <row r="43" spans="1:52" ht="9" customHeight="1" x14ac:dyDescent="0.2">
      <c r="A43" s="15"/>
      <c r="B43" s="160"/>
      <c r="C43" s="160"/>
      <c r="D43" s="160"/>
      <c r="E43" s="160"/>
      <c r="F43" s="160"/>
      <c r="G43" s="160"/>
      <c r="H43" s="355"/>
      <c r="I43" s="356"/>
      <c r="J43" s="356"/>
      <c r="K43" s="356"/>
      <c r="L43" s="356"/>
      <c r="M43" s="356"/>
      <c r="N43" s="356"/>
      <c r="O43" s="356"/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  <c r="AE43" s="356"/>
      <c r="AF43" s="356"/>
      <c r="AG43" s="356"/>
      <c r="AH43" s="356"/>
      <c r="AI43" s="356"/>
      <c r="AJ43" s="356"/>
      <c r="AK43" s="356"/>
      <c r="AL43" s="356"/>
      <c r="AM43" s="356"/>
      <c r="AN43" s="356"/>
      <c r="AO43" s="356"/>
      <c r="AP43" s="356"/>
      <c r="AQ43" s="356"/>
      <c r="AR43" s="356"/>
      <c r="AS43" s="356"/>
      <c r="AT43" s="356"/>
      <c r="AU43" s="357"/>
      <c r="AX43" s="17"/>
      <c r="AY43" s="18"/>
      <c r="AZ43" s="17"/>
    </row>
    <row r="44" spans="1:52" ht="18" customHeight="1" x14ac:dyDescent="0.2">
      <c r="A44" s="15"/>
      <c r="B44" s="160"/>
      <c r="C44" s="160"/>
      <c r="D44" s="160"/>
      <c r="E44" s="160"/>
      <c r="F44" s="160"/>
      <c r="G44" s="160"/>
      <c r="H44" s="358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59"/>
      <c r="AH44" s="359"/>
      <c r="AI44" s="359"/>
      <c r="AJ44" s="359"/>
      <c r="AK44" s="359"/>
      <c r="AL44" s="359"/>
      <c r="AM44" s="359"/>
      <c r="AN44" s="359"/>
      <c r="AO44" s="359"/>
      <c r="AP44" s="359"/>
      <c r="AQ44" s="359"/>
      <c r="AR44" s="359"/>
      <c r="AS44" s="359"/>
      <c r="AT44" s="359"/>
      <c r="AU44" s="360"/>
      <c r="AX44" s="17"/>
      <c r="AY44" s="18"/>
      <c r="AZ44" s="17"/>
    </row>
    <row r="45" spans="1:52" ht="6" customHeight="1" x14ac:dyDescent="0.2">
      <c r="A45" s="15"/>
      <c r="B45" s="402" t="s">
        <v>2</v>
      </c>
      <c r="C45" s="403"/>
      <c r="D45" s="403"/>
      <c r="E45" s="403"/>
      <c r="F45" s="403"/>
      <c r="G45" s="404"/>
      <c r="H45" s="405"/>
      <c r="I45" s="406"/>
      <c r="J45" s="406"/>
      <c r="K45" s="406"/>
      <c r="L45" s="406"/>
      <c r="M45" s="406"/>
      <c r="N45" s="406"/>
      <c r="O45" s="406"/>
      <c r="P45" s="406"/>
      <c r="Q45" s="406"/>
      <c r="R45" s="406"/>
      <c r="S45" s="406"/>
      <c r="T45" s="406"/>
      <c r="U45" s="406"/>
      <c r="V45" s="406"/>
      <c r="W45" s="406"/>
      <c r="X45" s="406"/>
      <c r="Y45" s="406"/>
      <c r="Z45" s="406"/>
      <c r="AA45" s="406"/>
      <c r="AB45" s="406"/>
      <c r="AC45" s="406"/>
      <c r="AD45" s="406"/>
      <c r="AE45" s="406"/>
      <c r="AF45" s="406"/>
      <c r="AG45" s="406"/>
      <c r="AH45" s="406"/>
      <c r="AI45" s="406"/>
      <c r="AJ45" s="406"/>
      <c r="AK45" s="406"/>
      <c r="AL45" s="406"/>
      <c r="AM45" s="406"/>
      <c r="AN45" s="406"/>
      <c r="AO45" s="406"/>
      <c r="AP45" s="406"/>
      <c r="AQ45" s="406"/>
      <c r="AR45" s="406"/>
      <c r="AS45" s="406"/>
      <c r="AT45" s="407"/>
      <c r="AU45" s="408"/>
      <c r="AV45" s="13"/>
    </row>
    <row r="46" spans="1:52" ht="12" customHeight="1" x14ac:dyDescent="0.2">
      <c r="A46" s="15"/>
      <c r="B46" s="409"/>
      <c r="C46" s="410"/>
      <c r="D46" s="410"/>
      <c r="E46" s="410"/>
      <c r="F46" s="410"/>
      <c r="G46" s="411"/>
      <c r="H46" s="412"/>
      <c r="I46" s="413"/>
      <c r="J46" s="414"/>
      <c r="K46" s="413" t="s">
        <v>3</v>
      </c>
      <c r="L46" s="413"/>
      <c r="M46" s="413"/>
      <c r="N46" s="414"/>
      <c r="O46" s="415" t="s">
        <v>152</v>
      </c>
      <c r="P46" s="415"/>
      <c r="Q46" s="415"/>
      <c r="R46" s="416">
        <v>2000</v>
      </c>
      <c r="S46" s="416"/>
      <c r="T46" s="416"/>
      <c r="U46" s="416"/>
      <c r="V46" s="415" t="s">
        <v>153</v>
      </c>
      <c r="W46" s="415"/>
      <c r="X46" s="415"/>
      <c r="Y46" s="415"/>
      <c r="Z46" s="415"/>
      <c r="AA46" s="415"/>
      <c r="AB46" s="415"/>
      <c r="AC46" s="415"/>
      <c r="AD46" s="415"/>
      <c r="AE46" s="415"/>
      <c r="AF46" s="415"/>
      <c r="AG46" s="415"/>
      <c r="AH46" s="415" t="s">
        <v>154</v>
      </c>
      <c r="AI46" s="415"/>
      <c r="AJ46" s="415"/>
      <c r="AK46" s="415"/>
      <c r="AL46" s="415"/>
      <c r="AM46" s="415"/>
      <c r="AN46" s="415"/>
      <c r="AO46" s="416">
        <v>300</v>
      </c>
      <c r="AP46" s="416"/>
      <c r="AQ46" s="416"/>
      <c r="AR46" s="415" t="s">
        <v>36</v>
      </c>
      <c r="AS46" s="415"/>
      <c r="AT46" s="413"/>
      <c r="AU46" s="417"/>
    </row>
    <row r="47" spans="1:52" ht="6" customHeight="1" x14ac:dyDescent="0.2">
      <c r="A47" s="15"/>
      <c r="B47" s="418"/>
      <c r="C47" s="419"/>
      <c r="D47" s="419"/>
      <c r="E47" s="419"/>
      <c r="F47" s="419"/>
      <c r="G47" s="420"/>
      <c r="H47" s="421"/>
      <c r="I47" s="422"/>
      <c r="J47" s="422"/>
      <c r="K47" s="422"/>
      <c r="L47" s="422"/>
      <c r="M47" s="422"/>
      <c r="N47" s="422"/>
      <c r="O47" s="422"/>
      <c r="P47" s="422"/>
      <c r="Q47" s="422"/>
      <c r="R47" s="423"/>
      <c r="S47" s="423"/>
      <c r="T47" s="423"/>
      <c r="U47" s="423"/>
      <c r="V47" s="422"/>
      <c r="W47" s="422"/>
      <c r="X47" s="422"/>
      <c r="Y47" s="422"/>
      <c r="Z47" s="422"/>
      <c r="AA47" s="422"/>
      <c r="AB47" s="422"/>
      <c r="AC47" s="422"/>
      <c r="AD47" s="422"/>
      <c r="AE47" s="422"/>
      <c r="AF47" s="422"/>
      <c r="AG47" s="422"/>
      <c r="AH47" s="422"/>
      <c r="AI47" s="422"/>
      <c r="AJ47" s="422"/>
      <c r="AK47" s="422"/>
      <c r="AL47" s="422"/>
      <c r="AM47" s="422"/>
      <c r="AN47" s="422"/>
      <c r="AO47" s="423"/>
      <c r="AP47" s="423"/>
      <c r="AQ47" s="423"/>
      <c r="AR47" s="422"/>
      <c r="AS47" s="422"/>
      <c r="AT47" s="422"/>
      <c r="AU47" s="424"/>
    </row>
    <row r="48" spans="1:52" ht="5.4" customHeight="1" x14ac:dyDescent="0.2">
      <c r="A48" s="15"/>
      <c r="B48" s="402" t="s">
        <v>46</v>
      </c>
      <c r="C48" s="403"/>
      <c r="D48" s="403"/>
      <c r="E48" s="403"/>
      <c r="F48" s="403"/>
      <c r="G48" s="404"/>
      <c r="H48" s="405"/>
      <c r="I48" s="407"/>
      <c r="J48" s="407"/>
      <c r="K48" s="407"/>
      <c r="L48" s="407"/>
      <c r="M48" s="425"/>
      <c r="N48" s="425"/>
      <c r="O48" s="407"/>
      <c r="P48" s="426"/>
      <c r="Q48" s="407"/>
      <c r="R48" s="425"/>
      <c r="S48" s="425"/>
      <c r="T48" s="407"/>
      <c r="U48" s="426"/>
      <c r="V48" s="407"/>
      <c r="W48" s="425"/>
      <c r="X48" s="425"/>
      <c r="Y48" s="425"/>
      <c r="Z48" s="425"/>
      <c r="AA48" s="425"/>
      <c r="AB48" s="407"/>
      <c r="AC48" s="426"/>
      <c r="AD48" s="407"/>
      <c r="AE48" s="425"/>
      <c r="AF48" s="425"/>
      <c r="AG48" s="407"/>
      <c r="AH48" s="426"/>
      <c r="AI48" s="407"/>
      <c r="AJ48" s="425"/>
      <c r="AK48" s="425"/>
      <c r="AL48" s="407"/>
      <c r="AM48" s="426"/>
      <c r="AN48" s="407"/>
      <c r="AO48" s="425"/>
      <c r="AP48" s="425"/>
      <c r="AQ48" s="407"/>
      <c r="AR48" s="407"/>
      <c r="AS48" s="407"/>
      <c r="AT48" s="407"/>
      <c r="AU48" s="408"/>
    </row>
    <row r="49" spans="1:52" ht="13.2" customHeight="1" x14ac:dyDescent="0.2">
      <c r="A49" s="15"/>
      <c r="B49" s="409"/>
      <c r="C49" s="410"/>
      <c r="D49" s="410"/>
      <c r="E49" s="410"/>
      <c r="F49" s="410"/>
      <c r="G49" s="411"/>
      <c r="H49" s="412"/>
      <c r="I49" s="427"/>
      <c r="J49" s="427"/>
      <c r="K49" s="428" t="s">
        <v>157</v>
      </c>
      <c r="L49" s="429" t="s">
        <v>47</v>
      </c>
      <c r="M49" s="429"/>
      <c r="N49" s="429"/>
      <c r="O49" s="427"/>
      <c r="P49" s="414"/>
      <c r="Q49" s="429" t="s">
        <v>48</v>
      </c>
      <c r="R49" s="429"/>
      <c r="S49" s="429"/>
      <c r="T49" s="427"/>
      <c r="U49" s="414"/>
      <c r="V49" s="429" t="s">
        <v>155</v>
      </c>
      <c r="W49" s="429"/>
      <c r="X49" s="429"/>
      <c r="Y49" s="429"/>
      <c r="Z49" s="414"/>
      <c r="AA49" s="429" t="s">
        <v>49</v>
      </c>
      <c r="AB49" s="427"/>
      <c r="AC49" s="430"/>
      <c r="AD49" s="429"/>
      <c r="AE49" s="414"/>
      <c r="AF49" s="429" t="s">
        <v>166</v>
      </c>
      <c r="AG49" s="427"/>
      <c r="AH49" s="430"/>
      <c r="AI49" s="429"/>
      <c r="AJ49" s="431"/>
      <c r="AK49" s="432"/>
      <c r="AL49" s="433"/>
      <c r="AM49" s="430"/>
      <c r="AN49" s="429"/>
      <c r="AO49" s="429"/>
      <c r="AP49" s="429"/>
      <c r="AQ49" s="427"/>
      <c r="AR49" s="427"/>
      <c r="AS49" s="427"/>
      <c r="AT49" s="427"/>
      <c r="AU49" s="417"/>
    </row>
    <row r="50" spans="1:52" ht="5.4" customHeight="1" x14ac:dyDescent="0.2">
      <c r="A50" s="15"/>
      <c r="B50" s="418"/>
      <c r="C50" s="419"/>
      <c r="D50" s="419"/>
      <c r="E50" s="419"/>
      <c r="F50" s="419"/>
      <c r="G50" s="420"/>
      <c r="H50" s="421"/>
      <c r="I50" s="422"/>
      <c r="J50" s="422"/>
      <c r="K50" s="422"/>
      <c r="L50" s="422"/>
      <c r="M50" s="422"/>
      <c r="N50" s="422"/>
      <c r="O50" s="422"/>
      <c r="P50" s="422"/>
      <c r="Q50" s="422"/>
      <c r="R50" s="423"/>
      <c r="S50" s="423"/>
      <c r="T50" s="423"/>
      <c r="U50" s="423"/>
      <c r="V50" s="422"/>
      <c r="W50" s="422"/>
      <c r="X50" s="422"/>
      <c r="Y50" s="422"/>
      <c r="Z50" s="422"/>
      <c r="AA50" s="422"/>
      <c r="AB50" s="422"/>
      <c r="AC50" s="422"/>
      <c r="AD50" s="422"/>
      <c r="AE50" s="422"/>
      <c r="AF50" s="422"/>
      <c r="AG50" s="422"/>
      <c r="AH50" s="422"/>
      <c r="AI50" s="422"/>
      <c r="AJ50" s="422"/>
      <c r="AK50" s="422"/>
      <c r="AL50" s="422"/>
      <c r="AM50" s="422"/>
      <c r="AN50" s="422"/>
      <c r="AO50" s="423"/>
      <c r="AP50" s="423"/>
      <c r="AQ50" s="423"/>
      <c r="AR50" s="422"/>
      <c r="AS50" s="422"/>
      <c r="AT50" s="422"/>
      <c r="AU50" s="424"/>
      <c r="AZ50" s="17"/>
    </row>
    <row r="51" spans="1:52" ht="5.4" customHeight="1" x14ac:dyDescent="0.2">
      <c r="A51" s="15"/>
      <c r="B51" s="402" t="s">
        <v>43</v>
      </c>
      <c r="C51" s="403"/>
      <c r="D51" s="403"/>
      <c r="E51" s="403"/>
      <c r="F51" s="403"/>
      <c r="G51" s="404"/>
      <c r="H51" s="412"/>
      <c r="I51" s="413"/>
      <c r="J51" s="413"/>
      <c r="K51" s="413"/>
      <c r="L51" s="427"/>
      <c r="M51" s="413"/>
      <c r="N51" s="413"/>
      <c r="O51" s="413"/>
      <c r="P51" s="413"/>
      <c r="Q51" s="413"/>
      <c r="R51" s="434"/>
      <c r="S51" s="434"/>
      <c r="T51" s="434"/>
      <c r="U51" s="434"/>
      <c r="V51" s="413"/>
      <c r="W51" s="413"/>
      <c r="X51" s="413"/>
      <c r="Y51" s="413"/>
      <c r="Z51" s="413"/>
      <c r="AA51" s="413"/>
      <c r="AB51" s="413"/>
      <c r="AC51" s="413"/>
      <c r="AD51" s="413"/>
      <c r="AE51" s="413"/>
      <c r="AF51" s="413"/>
      <c r="AG51" s="413"/>
      <c r="AH51" s="413"/>
      <c r="AI51" s="413"/>
      <c r="AJ51" s="413"/>
      <c r="AK51" s="413"/>
      <c r="AL51" s="413"/>
      <c r="AM51" s="413"/>
      <c r="AN51" s="413"/>
      <c r="AO51" s="434"/>
      <c r="AP51" s="434"/>
      <c r="AQ51" s="434"/>
      <c r="AR51" s="413"/>
      <c r="AS51" s="413"/>
      <c r="AT51" s="427"/>
      <c r="AU51" s="417"/>
    </row>
    <row r="52" spans="1:52" ht="13.2" customHeight="1" x14ac:dyDescent="0.2">
      <c r="A52" s="15"/>
      <c r="B52" s="409"/>
      <c r="C52" s="410"/>
      <c r="D52" s="410"/>
      <c r="E52" s="410"/>
      <c r="F52" s="410"/>
      <c r="G52" s="411"/>
      <c r="H52" s="412"/>
      <c r="I52" s="413"/>
      <c r="J52" s="413"/>
      <c r="K52" s="414"/>
      <c r="L52" s="435" t="s">
        <v>44</v>
      </c>
      <c r="M52" s="435"/>
      <c r="N52" s="435"/>
      <c r="O52" s="413"/>
      <c r="P52" s="414"/>
      <c r="Q52" s="435" t="s">
        <v>45</v>
      </c>
      <c r="R52" s="435"/>
      <c r="S52" s="435"/>
      <c r="T52" s="413"/>
      <c r="U52" s="428" t="s">
        <v>157</v>
      </c>
      <c r="V52" s="429" t="s">
        <v>166</v>
      </c>
      <c r="W52" s="435"/>
      <c r="X52" s="435"/>
      <c r="Y52" s="435"/>
      <c r="Z52" s="435"/>
      <c r="AA52" s="432"/>
      <c r="AB52" s="433"/>
      <c r="AC52" s="431"/>
      <c r="AD52" s="432"/>
      <c r="AE52" s="432"/>
      <c r="AF52" s="432"/>
      <c r="AG52" s="433"/>
      <c r="AH52" s="431"/>
      <c r="AI52" s="432"/>
      <c r="AJ52" s="432"/>
      <c r="AK52" s="432"/>
      <c r="AL52" s="433"/>
      <c r="AM52" s="431"/>
      <c r="AN52" s="432"/>
      <c r="AO52" s="432"/>
      <c r="AP52" s="432"/>
      <c r="AQ52" s="433"/>
      <c r="AR52" s="413"/>
      <c r="AS52" s="413"/>
      <c r="AT52" s="413"/>
      <c r="AU52" s="417"/>
    </row>
    <row r="53" spans="1:52" ht="5.4" customHeight="1" x14ac:dyDescent="0.2">
      <c r="A53" s="15"/>
      <c r="B53" s="418"/>
      <c r="C53" s="419"/>
      <c r="D53" s="419"/>
      <c r="E53" s="419"/>
      <c r="F53" s="419"/>
      <c r="G53" s="420"/>
      <c r="H53" s="421"/>
      <c r="I53" s="422"/>
      <c r="J53" s="422"/>
      <c r="K53" s="436"/>
      <c r="L53" s="437"/>
      <c r="M53" s="437"/>
      <c r="N53" s="437"/>
      <c r="O53" s="422"/>
      <c r="P53" s="436"/>
      <c r="Q53" s="437"/>
      <c r="R53" s="437"/>
      <c r="S53" s="437"/>
      <c r="T53" s="422"/>
      <c r="U53" s="436"/>
      <c r="V53" s="437"/>
      <c r="W53" s="437"/>
      <c r="X53" s="437"/>
      <c r="Y53" s="437"/>
      <c r="Z53" s="437"/>
      <c r="AA53" s="437"/>
      <c r="AB53" s="422"/>
      <c r="AC53" s="436"/>
      <c r="AD53" s="437"/>
      <c r="AE53" s="437"/>
      <c r="AF53" s="437"/>
      <c r="AG53" s="422"/>
      <c r="AH53" s="436"/>
      <c r="AI53" s="437"/>
      <c r="AJ53" s="437"/>
      <c r="AK53" s="437"/>
      <c r="AL53" s="422"/>
      <c r="AM53" s="436"/>
      <c r="AN53" s="437"/>
      <c r="AO53" s="437"/>
      <c r="AP53" s="437"/>
      <c r="AQ53" s="422"/>
      <c r="AR53" s="422"/>
      <c r="AS53" s="422"/>
      <c r="AT53" s="422"/>
      <c r="AU53" s="424"/>
    </row>
    <row r="54" spans="1:52" ht="11.4" customHeight="1" x14ac:dyDescent="0.2">
      <c r="A54" s="15"/>
      <c r="B54" s="282" t="s">
        <v>0</v>
      </c>
      <c r="C54" s="283"/>
      <c r="D54" s="283"/>
      <c r="E54" s="283"/>
      <c r="F54" s="283"/>
      <c r="G54" s="284"/>
      <c r="H54" s="321" t="s">
        <v>119</v>
      </c>
      <c r="I54" s="322"/>
      <c r="J54" s="322"/>
      <c r="K54" s="322"/>
      <c r="L54" s="322"/>
      <c r="M54" s="322"/>
      <c r="N54" s="322"/>
      <c r="O54" s="322"/>
      <c r="P54" s="322"/>
      <c r="Q54" s="322"/>
      <c r="R54" s="322"/>
      <c r="S54" s="322"/>
      <c r="T54" s="322"/>
      <c r="U54" s="322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22"/>
      <c r="AS54" s="322"/>
      <c r="AT54" s="322"/>
      <c r="AU54" s="323"/>
      <c r="AX54" s="17"/>
      <c r="AY54" s="18"/>
      <c r="AZ54" s="17"/>
    </row>
    <row r="55" spans="1:52" ht="11.4" customHeight="1" x14ac:dyDescent="0.2">
      <c r="A55" s="15"/>
      <c r="B55" s="285"/>
      <c r="C55" s="286"/>
      <c r="D55" s="286"/>
      <c r="E55" s="286"/>
      <c r="F55" s="286"/>
      <c r="G55" s="287"/>
      <c r="H55" s="324"/>
      <c r="I55" s="325"/>
      <c r="J55" s="325"/>
      <c r="K55" s="325"/>
      <c r="L55" s="325"/>
      <c r="M55" s="325"/>
      <c r="N55" s="325"/>
      <c r="O55" s="325"/>
      <c r="P55" s="325"/>
      <c r="Q55" s="325"/>
      <c r="R55" s="325"/>
      <c r="S55" s="325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325"/>
      <c r="AJ55" s="325"/>
      <c r="AK55" s="325"/>
      <c r="AL55" s="325"/>
      <c r="AM55" s="325"/>
      <c r="AN55" s="325"/>
      <c r="AO55" s="325"/>
      <c r="AP55" s="325"/>
      <c r="AQ55" s="325"/>
      <c r="AR55" s="325"/>
      <c r="AS55" s="325"/>
      <c r="AT55" s="325"/>
      <c r="AU55" s="326"/>
      <c r="AX55" s="17"/>
      <c r="AY55" s="18"/>
      <c r="AZ55" s="17"/>
    </row>
    <row r="56" spans="1:52" ht="11.4" customHeight="1" x14ac:dyDescent="0.2">
      <c r="A56" s="15"/>
      <c r="B56" s="288"/>
      <c r="C56" s="289"/>
      <c r="D56" s="289"/>
      <c r="E56" s="289"/>
      <c r="F56" s="289"/>
      <c r="G56" s="290"/>
      <c r="H56" s="291" t="s">
        <v>1</v>
      </c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3"/>
      <c r="AX56" s="17"/>
      <c r="AY56" s="18"/>
      <c r="AZ56" s="17"/>
    </row>
    <row r="57" spans="1:52" ht="11.4" customHeight="1" x14ac:dyDescent="0.2">
      <c r="A57" s="15"/>
      <c r="B57" s="267" t="s">
        <v>39</v>
      </c>
      <c r="C57" s="268"/>
      <c r="D57" s="268"/>
      <c r="E57" s="268"/>
      <c r="F57" s="268"/>
      <c r="G57" s="269"/>
      <c r="H57" s="305" t="s">
        <v>67</v>
      </c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1"/>
      <c r="AH57" s="361"/>
      <c r="AI57" s="361"/>
      <c r="AJ57" s="361"/>
      <c r="AK57" s="361"/>
      <c r="AL57" s="361"/>
      <c r="AM57" s="361"/>
      <c r="AN57" s="361"/>
      <c r="AO57" s="361"/>
      <c r="AP57" s="361"/>
      <c r="AQ57" s="361"/>
      <c r="AR57" s="361"/>
      <c r="AS57" s="361"/>
      <c r="AT57" s="361"/>
      <c r="AU57" s="362"/>
      <c r="AX57" s="17"/>
      <c r="AY57" s="18"/>
      <c r="AZ57" s="17"/>
    </row>
    <row r="58" spans="1:52" ht="16.95" customHeight="1" x14ac:dyDescent="0.2">
      <c r="A58" s="15"/>
      <c r="B58" s="270"/>
      <c r="C58" s="271"/>
      <c r="D58" s="271"/>
      <c r="E58" s="271"/>
      <c r="F58" s="271"/>
      <c r="G58" s="272"/>
      <c r="H58" s="363"/>
      <c r="I58" s="364"/>
      <c r="J58" s="364"/>
      <c r="K58" s="364"/>
      <c r="L58" s="364"/>
      <c r="M58" s="364"/>
      <c r="N58" s="364"/>
      <c r="O58" s="364"/>
      <c r="P58" s="364"/>
      <c r="Q58" s="364"/>
      <c r="R58" s="364"/>
      <c r="S58" s="364"/>
      <c r="T58" s="364"/>
      <c r="U58" s="364"/>
      <c r="V58" s="364"/>
      <c r="W58" s="364"/>
      <c r="X58" s="364"/>
      <c r="Y58" s="364"/>
      <c r="Z58" s="364"/>
      <c r="AA58" s="364"/>
      <c r="AB58" s="364"/>
      <c r="AC58" s="364"/>
      <c r="AD58" s="364"/>
      <c r="AE58" s="364"/>
      <c r="AF58" s="364"/>
      <c r="AG58" s="364"/>
      <c r="AH58" s="364"/>
      <c r="AI58" s="364"/>
      <c r="AJ58" s="364"/>
      <c r="AK58" s="364"/>
      <c r="AL58" s="364"/>
      <c r="AM58" s="364"/>
      <c r="AN58" s="364"/>
      <c r="AO58" s="364"/>
      <c r="AP58" s="364"/>
      <c r="AQ58" s="364"/>
      <c r="AR58" s="364"/>
      <c r="AS58" s="364"/>
      <c r="AT58" s="364"/>
      <c r="AU58" s="365"/>
      <c r="AW58" s="13"/>
      <c r="AX58" s="17"/>
      <c r="AY58" s="18"/>
      <c r="AZ58" s="17"/>
    </row>
    <row r="59" spans="1:52" ht="16.95" customHeight="1" x14ac:dyDescent="0.2">
      <c r="A59" s="15"/>
      <c r="B59" s="270"/>
      <c r="C59" s="271"/>
      <c r="D59" s="271"/>
      <c r="E59" s="271"/>
      <c r="F59" s="271"/>
      <c r="G59" s="272"/>
      <c r="H59" s="363"/>
      <c r="I59" s="364"/>
      <c r="J59" s="364"/>
      <c r="K59" s="364"/>
      <c r="L59" s="364"/>
      <c r="M59" s="364"/>
      <c r="N59" s="364"/>
      <c r="O59" s="364"/>
      <c r="P59" s="364"/>
      <c r="Q59" s="364"/>
      <c r="R59" s="364"/>
      <c r="S59" s="364"/>
      <c r="T59" s="364"/>
      <c r="U59" s="364"/>
      <c r="V59" s="364"/>
      <c r="W59" s="364"/>
      <c r="X59" s="364"/>
      <c r="Y59" s="364"/>
      <c r="Z59" s="364"/>
      <c r="AA59" s="364"/>
      <c r="AB59" s="364"/>
      <c r="AC59" s="364"/>
      <c r="AD59" s="364"/>
      <c r="AE59" s="364"/>
      <c r="AF59" s="364"/>
      <c r="AG59" s="364"/>
      <c r="AH59" s="364"/>
      <c r="AI59" s="364"/>
      <c r="AJ59" s="364"/>
      <c r="AK59" s="364"/>
      <c r="AL59" s="364"/>
      <c r="AM59" s="364"/>
      <c r="AN59" s="364"/>
      <c r="AO59" s="364"/>
      <c r="AP59" s="364"/>
      <c r="AQ59" s="364"/>
      <c r="AR59" s="364"/>
      <c r="AS59" s="364"/>
      <c r="AT59" s="364"/>
      <c r="AU59" s="365"/>
      <c r="AX59" s="17"/>
      <c r="AY59" s="18"/>
      <c r="AZ59" s="17"/>
    </row>
    <row r="60" spans="1:52" ht="16.95" customHeight="1" x14ac:dyDescent="0.2">
      <c r="A60" s="15"/>
      <c r="B60" s="273"/>
      <c r="C60" s="274"/>
      <c r="D60" s="274"/>
      <c r="E60" s="274"/>
      <c r="F60" s="274"/>
      <c r="G60" s="275"/>
      <c r="H60" s="366"/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367"/>
      <c r="Z60" s="367"/>
      <c r="AA60" s="367"/>
      <c r="AB60" s="367"/>
      <c r="AC60" s="367"/>
      <c r="AD60" s="367"/>
      <c r="AE60" s="367"/>
      <c r="AF60" s="367"/>
      <c r="AG60" s="367"/>
      <c r="AH60" s="367"/>
      <c r="AI60" s="367"/>
      <c r="AJ60" s="367"/>
      <c r="AK60" s="367"/>
      <c r="AL60" s="367"/>
      <c r="AM60" s="367"/>
      <c r="AN60" s="367"/>
      <c r="AO60" s="367"/>
      <c r="AP60" s="367"/>
      <c r="AQ60" s="367"/>
      <c r="AR60" s="367"/>
      <c r="AS60" s="367"/>
      <c r="AT60" s="367"/>
      <c r="AU60" s="368"/>
      <c r="AX60" s="17"/>
      <c r="AY60" s="18"/>
      <c r="AZ60" s="17"/>
    </row>
    <row r="61" spans="1:52" ht="16.95" customHeight="1" x14ac:dyDescent="0.2">
      <c r="A61" s="15"/>
      <c r="B61" s="267" t="s">
        <v>113</v>
      </c>
      <c r="C61" s="268"/>
      <c r="D61" s="268"/>
      <c r="E61" s="268"/>
      <c r="F61" s="268"/>
      <c r="G61" s="269"/>
      <c r="H61" s="305" t="s">
        <v>120</v>
      </c>
      <c r="I61" s="335"/>
      <c r="J61" s="335"/>
      <c r="K61" s="335"/>
      <c r="L61" s="335"/>
      <c r="M61" s="335"/>
      <c r="N61" s="335"/>
      <c r="O61" s="335"/>
      <c r="P61" s="335"/>
      <c r="Q61" s="335"/>
      <c r="R61" s="335"/>
      <c r="S61" s="335"/>
      <c r="T61" s="335"/>
      <c r="U61" s="335"/>
      <c r="V61" s="335"/>
      <c r="W61" s="335"/>
      <c r="X61" s="335"/>
      <c r="Y61" s="335"/>
      <c r="Z61" s="335"/>
      <c r="AA61" s="335"/>
      <c r="AB61" s="335"/>
      <c r="AC61" s="335"/>
      <c r="AD61" s="335"/>
      <c r="AE61" s="335"/>
      <c r="AF61" s="335"/>
      <c r="AG61" s="335"/>
      <c r="AH61" s="335"/>
      <c r="AI61" s="335"/>
      <c r="AJ61" s="335"/>
      <c r="AK61" s="335"/>
      <c r="AL61" s="335"/>
      <c r="AM61" s="335"/>
      <c r="AN61" s="335"/>
      <c r="AO61" s="335"/>
      <c r="AP61" s="335"/>
      <c r="AQ61" s="335"/>
      <c r="AR61" s="335"/>
      <c r="AS61" s="335"/>
      <c r="AT61" s="335"/>
      <c r="AU61" s="336"/>
      <c r="AX61" s="17"/>
      <c r="AY61" s="88"/>
      <c r="AZ61" s="17"/>
    </row>
    <row r="62" spans="1:52" ht="16.95" customHeight="1" x14ac:dyDescent="0.2">
      <c r="A62" s="15"/>
      <c r="B62" s="270"/>
      <c r="C62" s="271"/>
      <c r="D62" s="271"/>
      <c r="E62" s="271"/>
      <c r="F62" s="271"/>
      <c r="G62" s="272"/>
      <c r="H62" s="337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/>
      <c r="AB62" s="338"/>
      <c r="AC62" s="338"/>
      <c r="AD62" s="338"/>
      <c r="AE62" s="338"/>
      <c r="AF62" s="338"/>
      <c r="AG62" s="338"/>
      <c r="AH62" s="338"/>
      <c r="AI62" s="338"/>
      <c r="AJ62" s="338"/>
      <c r="AK62" s="338"/>
      <c r="AL62" s="338"/>
      <c r="AM62" s="338"/>
      <c r="AN62" s="338"/>
      <c r="AO62" s="338"/>
      <c r="AP62" s="338"/>
      <c r="AQ62" s="338"/>
      <c r="AR62" s="338"/>
      <c r="AS62" s="338"/>
      <c r="AT62" s="338"/>
      <c r="AU62" s="339"/>
      <c r="AX62" s="17"/>
      <c r="AY62" s="18"/>
      <c r="AZ62" s="17"/>
    </row>
    <row r="63" spans="1:52" ht="16.95" customHeight="1" x14ac:dyDescent="0.2">
      <c r="A63" s="15"/>
      <c r="B63" s="270"/>
      <c r="C63" s="271"/>
      <c r="D63" s="271"/>
      <c r="E63" s="271"/>
      <c r="F63" s="271"/>
      <c r="G63" s="272"/>
      <c r="H63" s="337"/>
      <c r="I63" s="338"/>
      <c r="J63" s="338"/>
      <c r="K63" s="338"/>
      <c r="L63" s="338"/>
      <c r="M63" s="338"/>
      <c r="N63" s="338"/>
      <c r="O63" s="338"/>
      <c r="P63" s="338"/>
      <c r="Q63" s="338"/>
      <c r="R63" s="338"/>
      <c r="S63" s="338"/>
      <c r="T63" s="338"/>
      <c r="U63" s="338"/>
      <c r="V63" s="338"/>
      <c r="W63" s="338"/>
      <c r="X63" s="338"/>
      <c r="Y63" s="338"/>
      <c r="Z63" s="338"/>
      <c r="AA63" s="338"/>
      <c r="AB63" s="338"/>
      <c r="AC63" s="338"/>
      <c r="AD63" s="338"/>
      <c r="AE63" s="338"/>
      <c r="AF63" s="338"/>
      <c r="AG63" s="338"/>
      <c r="AH63" s="338"/>
      <c r="AI63" s="338"/>
      <c r="AJ63" s="338"/>
      <c r="AK63" s="338"/>
      <c r="AL63" s="338"/>
      <c r="AM63" s="338"/>
      <c r="AN63" s="338"/>
      <c r="AO63" s="338"/>
      <c r="AP63" s="338"/>
      <c r="AQ63" s="338"/>
      <c r="AR63" s="338"/>
      <c r="AS63" s="338"/>
      <c r="AT63" s="338"/>
      <c r="AU63" s="339"/>
      <c r="AZ63" s="17"/>
    </row>
    <row r="64" spans="1:52" ht="13.2" customHeight="1" x14ac:dyDescent="0.2">
      <c r="A64" s="15"/>
      <c r="B64" s="270"/>
      <c r="C64" s="271"/>
      <c r="D64" s="271"/>
      <c r="E64" s="271"/>
      <c r="F64" s="271"/>
      <c r="G64" s="272"/>
      <c r="H64" s="337"/>
      <c r="I64" s="338"/>
      <c r="J64" s="338"/>
      <c r="K64" s="338"/>
      <c r="L64" s="338"/>
      <c r="M64" s="338"/>
      <c r="N64" s="338"/>
      <c r="O64" s="338"/>
      <c r="P64" s="338"/>
      <c r="Q64" s="338"/>
      <c r="R64" s="338"/>
      <c r="S64" s="338"/>
      <c r="T64" s="338"/>
      <c r="U64" s="338"/>
      <c r="V64" s="338"/>
      <c r="W64" s="338"/>
      <c r="X64" s="338"/>
      <c r="Y64" s="338"/>
      <c r="Z64" s="338"/>
      <c r="AA64" s="338"/>
      <c r="AB64" s="338"/>
      <c r="AC64" s="338"/>
      <c r="AD64" s="338"/>
      <c r="AE64" s="338"/>
      <c r="AF64" s="338"/>
      <c r="AG64" s="338"/>
      <c r="AH64" s="338"/>
      <c r="AI64" s="338"/>
      <c r="AJ64" s="338"/>
      <c r="AK64" s="338"/>
      <c r="AL64" s="338"/>
      <c r="AM64" s="338"/>
      <c r="AN64" s="338"/>
      <c r="AO64" s="338"/>
      <c r="AP64" s="338"/>
      <c r="AQ64" s="338"/>
      <c r="AR64" s="338"/>
      <c r="AS64" s="338"/>
      <c r="AT64" s="338"/>
      <c r="AU64" s="339"/>
    </row>
    <row r="65" spans="1:94" ht="15" x14ac:dyDescent="0.2">
      <c r="A65" s="19"/>
      <c r="B65" s="270"/>
      <c r="C65" s="271"/>
      <c r="D65" s="271"/>
      <c r="E65" s="271"/>
      <c r="F65" s="271"/>
      <c r="G65" s="272"/>
      <c r="H65" s="337"/>
      <c r="I65" s="338"/>
      <c r="J65" s="338"/>
      <c r="K65" s="338"/>
      <c r="L65" s="338"/>
      <c r="M65" s="338"/>
      <c r="N65" s="338"/>
      <c r="O65" s="338"/>
      <c r="P65" s="338"/>
      <c r="Q65" s="338"/>
      <c r="R65" s="338"/>
      <c r="S65" s="338"/>
      <c r="T65" s="338"/>
      <c r="U65" s="338"/>
      <c r="V65" s="338"/>
      <c r="W65" s="338"/>
      <c r="X65" s="338"/>
      <c r="Y65" s="338"/>
      <c r="Z65" s="338"/>
      <c r="AA65" s="338"/>
      <c r="AB65" s="338"/>
      <c r="AC65" s="338"/>
      <c r="AD65" s="338"/>
      <c r="AE65" s="338"/>
      <c r="AF65" s="338"/>
      <c r="AG65" s="338"/>
      <c r="AH65" s="338"/>
      <c r="AI65" s="338"/>
      <c r="AJ65" s="338"/>
      <c r="AK65" s="338"/>
      <c r="AL65" s="338"/>
      <c r="AM65" s="338"/>
      <c r="AN65" s="338"/>
      <c r="AO65" s="338"/>
      <c r="AP65" s="338"/>
      <c r="AQ65" s="338"/>
      <c r="AR65" s="338"/>
      <c r="AS65" s="338"/>
      <c r="AT65" s="338"/>
      <c r="AU65" s="339"/>
    </row>
    <row r="66" spans="1:94" ht="15" x14ac:dyDescent="0.2">
      <c r="A66" s="19"/>
      <c r="B66" s="270"/>
      <c r="C66" s="271"/>
      <c r="D66" s="271"/>
      <c r="E66" s="271"/>
      <c r="F66" s="271"/>
      <c r="G66" s="272"/>
      <c r="H66" s="337"/>
      <c r="I66" s="338"/>
      <c r="J66" s="338"/>
      <c r="K66" s="338"/>
      <c r="L66" s="338"/>
      <c r="M66" s="338"/>
      <c r="N66" s="338"/>
      <c r="O66" s="338"/>
      <c r="P66" s="338"/>
      <c r="Q66" s="338"/>
      <c r="R66" s="338"/>
      <c r="S66" s="338"/>
      <c r="T66" s="338"/>
      <c r="U66" s="338"/>
      <c r="V66" s="338"/>
      <c r="W66" s="338"/>
      <c r="X66" s="338"/>
      <c r="Y66" s="338"/>
      <c r="Z66" s="338"/>
      <c r="AA66" s="338"/>
      <c r="AB66" s="338"/>
      <c r="AC66" s="338"/>
      <c r="AD66" s="338"/>
      <c r="AE66" s="338"/>
      <c r="AF66" s="338"/>
      <c r="AG66" s="338"/>
      <c r="AH66" s="338"/>
      <c r="AI66" s="338"/>
      <c r="AJ66" s="338"/>
      <c r="AK66" s="338"/>
      <c r="AL66" s="338"/>
      <c r="AM66" s="338"/>
      <c r="AN66" s="338"/>
      <c r="AO66" s="338"/>
      <c r="AP66" s="338"/>
      <c r="AQ66" s="338"/>
      <c r="AR66" s="338"/>
      <c r="AS66" s="338"/>
      <c r="AT66" s="338"/>
      <c r="AU66" s="339"/>
    </row>
    <row r="67" spans="1:94" ht="15" x14ac:dyDescent="0.2">
      <c r="A67" s="19"/>
      <c r="B67" s="270"/>
      <c r="C67" s="271"/>
      <c r="D67" s="271"/>
      <c r="E67" s="271"/>
      <c r="F67" s="271"/>
      <c r="G67" s="272"/>
      <c r="H67" s="337"/>
      <c r="I67" s="338"/>
      <c r="J67" s="338"/>
      <c r="K67" s="338"/>
      <c r="L67" s="338"/>
      <c r="M67" s="338"/>
      <c r="N67" s="338"/>
      <c r="O67" s="338"/>
      <c r="P67" s="338"/>
      <c r="Q67" s="338"/>
      <c r="R67" s="338"/>
      <c r="S67" s="338"/>
      <c r="T67" s="338"/>
      <c r="U67" s="338"/>
      <c r="V67" s="338"/>
      <c r="W67" s="338"/>
      <c r="X67" s="338"/>
      <c r="Y67" s="338"/>
      <c r="Z67" s="338"/>
      <c r="AA67" s="338"/>
      <c r="AB67" s="338"/>
      <c r="AC67" s="338"/>
      <c r="AD67" s="338"/>
      <c r="AE67" s="338"/>
      <c r="AF67" s="338"/>
      <c r="AG67" s="338"/>
      <c r="AH67" s="338"/>
      <c r="AI67" s="338"/>
      <c r="AJ67" s="338"/>
      <c r="AK67" s="338"/>
      <c r="AL67" s="338"/>
      <c r="AM67" s="338"/>
      <c r="AN67" s="338"/>
      <c r="AO67" s="338"/>
      <c r="AP67" s="338"/>
      <c r="AQ67" s="338"/>
      <c r="AR67" s="338"/>
      <c r="AS67" s="338"/>
      <c r="AT67" s="338"/>
      <c r="AU67" s="339"/>
    </row>
    <row r="68" spans="1:94" ht="15" x14ac:dyDescent="0.2">
      <c r="A68" s="19"/>
      <c r="B68" s="270"/>
      <c r="C68" s="271"/>
      <c r="D68" s="271"/>
      <c r="E68" s="271"/>
      <c r="F68" s="271"/>
      <c r="G68" s="272"/>
      <c r="H68" s="337"/>
      <c r="I68" s="338"/>
      <c r="J68" s="338"/>
      <c r="K68" s="338"/>
      <c r="L68" s="338"/>
      <c r="M68" s="338"/>
      <c r="N68" s="338"/>
      <c r="O68" s="338"/>
      <c r="P68" s="338"/>
      <c r="Q68" s="338"/>
      <c r="R68" s="338"/>
      <c r="S68" s="338"/>
      <c r="T68" s="338"/>
      <c r="U68" s="338"/>
      <c r="V68" s="338"/>
      <c r="W68" s="338"/>
      <c r="X68" s="338"/>
      <c r="Y68" s="338"/>
      <c r="Z68" s="338"/>
      <c r="AA68" s="338"/>
      <c r="AB68" s="338"/>
      <c r="AC68" s="338"/>
      <c r="AD68" s="338"/>
      <c r="AE68" s="338"/>
      <c r="AF68" s="338"/>
      <c r="AG68" s="338"/>
      <c r="AH68" s="338"/>
      <c r="AI68" s="338"/>
      <c r="AJ68" s="338"/>
      <c r="AK68" s="338"/>
      <c r="AL68" s="338"/>
      <c r="AM68" s="338"/>
      <c r="AN68" s="338"/>
      <c r="AO68" s="338"/>
      <c r="AP68" s="338"/>
      <c r="AQ68" s="338"/>
      <c r="AR68" s="338"/>
      <c r="AS68" s="338"/>
      <c r="AT68" s="338"/>
      <c r="AU68" s="339"/>
    </row>
    <row r="69" spans="1:94" ht="15" x14ac:dyDescent="0.2">
      <c r="A69" s="19"/>
      <c r="B69" s="270"/>
      <c r="C69" s="271"/>
      <c r="D69" s="271"/>
      <c r="E69" s="271"/>
      <c r="F69" s="271"/>
      <c r="G69" s="272"/>
      <c r="H69" s="337"/>
      <c r="I69" s="338"/>
      <c r="J69" s="338"/>
      <c r="K69" s="338"/>
      <c r="L69" s="338"/>
      <c r="M69" s="338"/>
      <c r="N69" s="338"/>
      <c r="O69" s="338"/>
      <c r="P69" s="338"/>
      <c r="Q69" s="338"/>
      <c r="R69" s="338"/>
      <c r="S69" s="338"/>
      <c r="T69" s="338"/>
      <c r="U69" s="338"/>
      <c r="V69" s="338"/>
      <c r="W69" s="338"/>
      <c r="X69" s="338"/>
      <c r="Y69" s="338"/>
      <c r="Z69" s="338"/>
      <c r="AA69" s="338"/>
      <c r="AB69" s="338"/>
      <c r="AC69" s="338"/>
      <c r="AD69" s="338"/>
      <c r="AE69" s="338"/>
      <c r="AF69" s="338"/>
      <c r="AG69" s="338"/>
      <c r="AH69" s="338"/>
      <c r="AI69" s="338"/>
      <c r="AJ69" s="338"/>
      <c r="AK69" s="338"/>
      <c r="AL69" s="338"/>
      <c r="AM69" s="338"/>
      <c r="AN69" s="338"/>
      <c r="AO69" s="338"/>
      <c r="AP69" s="338"/>
      <c r="AQ69" s="338"/>
      <c r="AR69" s="338"/>
      <c r="AS69" s="338"/>
      <c r="AT69" s="338"/>
      <c r="AU69" s="339"/>
    </row>
    <row r="70" spans="1:94" ht="15" x14ac:dyDescent="0.2">
      <c r="A70" s="19"/>
      <c r="B70" s="270"/>
      <c r="C70" s="271"/>
      <c r="D70" s="271"/>
      <c r="E70" s="271"/>
      <c r="F70" s="271"/>
      <c r="G70" s="272"/>
      <c r="H70" s="337"/>
      <c r="I70" s="338"/>
      <c r="J70" s="338"/>
      <c r="K70" s="338"/>
      <c r="L70" s="338"/>
      <c r="M70" s="338"/>
      <c r="N70" s="338"/>
      <c r="O70" s="338"/>
      <c r="P70" s="338"/>
      <c r="Q70" s="338"/>
      <c r="R70" s="338"/>
      <c r="S70" s="338"/>
      <c r="T70" s="338"/>
      <c r="U70" s="338"/>
      <c r="V70" s="338"/>
      <c r="W70" s="338"/>
      <c r="X70" s="338"/>
      <c r="Y70" s="338"/>
      <c r="Z70" s="338"/>
      <c r="AA70" s="338"/>
      <c r="AB70" s="338"/>
      <c r="AC70" s="338"/>
      <c r="AD70" s="338"/>
      <c r="AE70" s="338"/>
      <c r="AF70" s="338"/>
      <c r="AG70" s="338"/>
      <c r="AH70" s="338"/>
      <c r="AI70" s="338"/>
      <c r="AJ70" s="338"/>
      <c r="AK70" s="338"/>
      <c r="AL70" s="338"/>
      <c r="AM70" s="338"/>
      <c r="AN70" s="338"/>
      <c r="AO70" s="338"/>
      <c r="AP70" s="338"/>
      <c r="AQ70" s="338"/>
      <c r="AR70" s="338"/>
      <c r="AS70" s="338"/>
      <c r="AT70" s="338"/>
      <c r="AU70" s="339"/>
    </row>
    <row r="71" spans="1:94" ht="15" x14ac:dyDescent="0.2">
      <c r="A71" s="19"/>
      <c r="B71" s="270"/>
      <c r="C71" s="271"/>
      <c r="D71" s="271"/>
      <c r="E71" s="271"/>
      <c r="F71" s="271"/>
      <c r="G71" s="272"/>
      <c r="H71" s="337"/>
      <c r="I71" s="338"/>
      <c r="J71" s="338"/>
      <c r="K71" s="338"/>
      <c r="L71" s="338"/>
      <c r="M71" s="338"/>
      <c r="N71" s="338"/>
      <c r="O71" s="338"/>
      <c r="P71" s="338"/>
      <c r="Q71" s="338"/>
      <c r="R71" s="338"/>
      <c r="S71" s="338"/>
      <c r="T71" s="338"/>
      <c r="U71" s="338"/>
      <c r="V71" s="338"/>
      <c r="W71" s="338"/>
      <c r="X71" s="338"/>
      <c r="Y71" s="338"/>
      <c r="Z71" s="338"/>
      <c r="AA71" s="338"/>
      <c r="AB71" s="338"/>
      <c r="AC71" s="338"/>
      <c r="AD71" s="338"/>
      <c r="AE71" s="338"/>
      <c r="AF71" s="338"/>
      <c r="AG71" s="338"/>
      <c r="AH71" s="338"/>
      <c r="AI71" s="338"/>
      <c r="AJ71" s="338"/>
      <c r="AK71" s="338"/>
      <c r="AL71" s="338"/>
      <c r="AM71" s="338"/>
      <c r="AN71" s="338"/>
      <c r="AO71" s="338"/>
      <c r="AP71" s="338"/>
      <c r="AQ71" s="338"/>
      <c r="AR71" s="338"/>
      <c r="AS71" s="338"/>
      <c r="AT71" s="338"/>
      <c r="AU71" s="339"/>
    </row>
    <row r="72" spans="1:94" ht="15" x14ac:dyDescent="0.2">
      <c r="A72" s="19"/>
      <c r="B72" s="270"/>
      <c r="C72" s="271"/>
      <c r="D72" s="271"/>
      <c r="E72" s="271"/>
      <c r="F72" s="271"/>
      <c r="G72" s="272"/>
      <c r="H72" s="337"/>
      <c r="I72" s="338"/>
      <c r="J72" s="338"/>
      <c r="K72" s="338"/>
      <c r="L72" s="338"/>
      <c r="M72" s="338"/>
      <c r="N72" s="338"/>
      <c r="O72" s="338"/>
      <c r="P72" s="338"/>
      <c r="Q72" s="338"/>
      <c r="R72" s="338"/>
      <c r="S72" s="338"/>
      <c r="T72" s="338"/>
      <c r="U72" s="338"/>
      <c r="V72" s="338"/>
      <c r="W72" s="338"/>
      <c r="X72" s="338"/>
      <c r="Y72" s="338"/>
      <c r="Z72" s="338"/>
      <c r="AA72" s="338"/>
      <c r="AB72" s="338"/>
      <c r="AC72" s="338"/>
      <c r="AD72" s="338"/>
      <c r="AE72" s="338"/>
      <c r="AF72" s="338"/>
      <c r="AG72" s="338"/>
      <c r="AH72" s="338"/>
      <c r="AI72" s="338"/>
      <c r="AJ72" s="338"/>
      <c r="AK72" s="338"/>
      <c r="AL72" s="338"/>
      <c r="AM72" s="338"/>
      <c r="AN72" s="338"/>
      <c r="AO72" s="338"/>
      <c r="AP72" s="338"/>
      <c r="AQ72" s="338"/>
      <c r="AR72" s="338"/>
      <c r="AS72" s="338"/>
      <c r="AT72" s="338"/>
      <c r="AU72" s="339"/>
    </row>
    <row r="73" spans="1:94" ht="15" x14ac:dyDescent="0.2">
      <c r="A73" s="19"/>
      <c r="B73" s="270"/>
      <c r="C73" s="271"/>
      <c r="D73" s="271"/>
      <c r="E73" s="271"/>
      <c r="F73" s="271"/>
      <c r="G73" s="272"/>
      <c r="H73" s="337"/>
      <c r="I73" s="338"/>
      <c r="J73" s="338"/>
      <c r="K73" s="338"/>
      <c r="L73" s="338"/>
      <c r="M73" s="338"/>
      <c r="N73" s="338"/>
      <c r="O73" s="338"/>
      <c r="P73" s="338"/>
      <c r="Q73" s="338"/>
      <c r="R73" s="338"/>
      <c r="S73" s="338"/>
      <c r="T73" s="338"/>
      <c r="U73" s="338"/>
      <c r="V73" s="338"/>
      <c r="W73" s="338"/>
      <c r="X73" s="338"/>
      <c r="Y73" s="338"/>
      <c r="Z73" s="338"/>
      <c r="AA73" s="338"/>
      <c r="AB73" s="338"/>
      <c r="AC73" s="338"/>
      <c r="AD73" s="338"/>
      <c r="AE73" s="338"/>
      <c r="AF73" s="338"/>
      <c r="AG73" s="338"/>
      <c r="AH73" s="338"/>
      <c r="AI73" s="338"/>
      <c r="AJ73" s="338"/>
      <c r="AK73" s="338"/>
      <c r="AL73" s="338"/>
      <c r="AM73" s="338"/>
      <c r="AN73" s="338"/>
      <c r="AO73" s="338"/>
      <c r="AP73" s="338"/>
      <c r="AQ73" s="338"/>
      <c r="AR73" s="338"/>
      <c r="AS73" s="338"/>
      <c r="AT73" s="338"/>
      <c r="AU73" s="339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</row>
    <row r="74" spans="1:94" ht="15" x14ac:dyDescent="0.2">
      <c r="A74" s="19"/>
      <c r="B74" s="273"/>
      <c r="C74" s="274"/>
      <c r="D74" s="274"/>
      <c r="E74" s="274"/>
      <c r="F74" s="274"/>
      <c r="G74" s="275"/>
      <c r="H74" s="340"/>
      <c r="I74" s="341"/>
      <c r="J74" s="341"/>
      <c r="K74" s="341"/>
      <c r="L74" s="341"/>
      <c r="M74" s="341"/>
      <c r="N74" s="341"/>
      <c r="O74" s="341"/>
      <c r="P74" s="341"/>
      <c r="Q74" s="341"/>
      <c r="R74" s="341"/>
      <c r="S74" s="341"/>
      <c r="T74" s="341"/>
      <c r="U74" s="341"/>
      <c r="V74" s="341"/>
      <c r="W74" s="341"/>
      <c r="X74" s="341"/>
      <c r="Y74" s="341"/>
      <c r="Z74" s="341"/>
      <c r="AA74" s="341"/>
      <c r="AB74" s="341"/>
      <c r="AC74" s="341"/>
      <c r="AD74" s="341"/>
      <c r="AE74" s="341"/>
      <c r="AF74" s="341"/>
      <c r="AG74" s="341"/>
      <c r="AH74" s="341"/>
      <c r="AI74" s="341"/>
      <c r="AJ74" s="341"/>
      <c r="AK74" s="341"/>
      <c r="AL74" s="341"/>
      <c r="AM74" s="341"/>
      <c r="AN74" s="341"/>
      <c r="AO74" s="341"/>
      <c r="AP74" s="341"/>
      <c r="AQ74" s="341"/>
      <c r="AR74" s="341"/>
      <c r="AS74" s="341"/>
      <c r="AT74" s="341"/>
      <c r="AU74" s="342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</row>
    <row r="75" spans="1:94" ht="10.199999999999999" customHeight="1" x14ac:dyDescent="0.2">
      <c r="A75" s="13"/>
      <c r="B75" s="21"/>
      <c r="C75" s="22"/>
      <c r="D75" s="22"/>
      <c r="E75" s="22"/>
      <c r="F75" s="22"/>
      <c r="G75" s="22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6"/>
    </row>
    <row r="76" spans="1:94" ht="10.8" customHeight="1" x14ac:dyDescent="0.2">
      <c r="A76" s="13"/>
      <c r="B76" s="32"/>
      <c r="D76" s="37"/>
      <c r="E76" s="37"/>
      <c r="F76" s="297" t="s">
        <v>159</v>
      </c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U76" s="126"/>
    </row>
    <row r="77" spans="1:94" ht="12.6" customHeight="1" x14ac:dyDescent="0.2">
      <c r="A77" s="13"/>
      <c r="B77" s="32"/>
      <c r="D77" s="37"/>
      <c r="E77" s="129" t="s">
        <v>157</v>
      </c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U77" s="126"/>
    </row>
    <row r="78" spans="1:94" ht="12" customHeight="1" x14ac:dyDescent="0.2">
      <c r="A78" s="13"/>
      <c r="B78" s="38"/>
      <c r="D78" s="37"/>
      <c r="E78" s="3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U78" s="126"/>
    </row>
    <row r="79" spans="1:94" ht="6.6" customHeight="1" x14ac:dyDescent="0.2">
      <c r="A79" s="13"/>
      <c r="B79" s="23"/>
      <c r="C79" s="13"/>
      <c r="D79" s="13"/>
      <c r="E79" s="13"/>
      <c r="F79" s="13"/>
      <c r="G79" s="13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40"/>
    </row>
    <row r="80" spans="1:94" ht="10.199999999999999" customHeight="1" x14ac:dyDescent="0.2"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214" t="s">
        <v>105</v>
      </c>
      <c r="V80" s="214"/>
      <c r="W80" s="214"/>
      <c r="X80" s="214"/>
      <c r="Y80" s="214"/>
      <c r="Z80" s="214"/>
      <c r="AA80" s="214"/>
      <c r="AB80" s="214"/>
      <c r="AC80" s="214"/>
      <c r="AD80" s="214"/>
      <c r="AE80" s="214"/>
      <c r="AF80" s="214"/>
      <c r="AG80" s="214"/>
      <c r="AH80" s="214"/>
      <c r="AI80" s="214"/>
      <c r="AJ80" s="214"/>
      <c r="AU80" s="15"/>
    </row>
    <row r="81" spans="2:50" ht="24" customHeight="1" x14ac:dyDescent="0.3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329"/>
      <c r="Y81" s="329"/>
      <c r="Z81" s="43" t="s">
        <v>52</v>
      </c>
      <c r="AA81" s="329"/>
      <c r="AB81" s="329"/>
      <c r="AC81" s="44" t="s">
        <v>56</v>
      </c>
      <c r="AD81" s="329"/>
      <c r="AE81" s="329"/>
      <c r="AF81" s="44" t="s">
        <v>53</v>
      </c>
      <c r="AU81" s="15"/>
    </row>
    <row r="82" spans="2:50" ht="6.6" customHeight="1" x14ac:dyDescent="0.2"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Z82" s="42"/>
      <c r="AU82" s="15"/>
    </row>
    <row r="83" spans="2:50" ht="12.6" customHeight="1" x14ac:dyDescent="0.2"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1" t="s">
        <v>12</v>
      </c>
      <c r="Y83" s="42"/>
      <c r="Z83" s="42"/>
      <c r="AA83" s="42"/>
      <c r="AB83" s="42"/>
      <c r="AC83" s="42"/>
      <c r="AD83" s="42"/>
      <c r="AE83" s="42"/>
      <c r="AF83" s="42"/>
      <c r="AU83" s="15"/>
    </row>
    <row r="84" spans="2:50" ht="28.8" customHeight="1" x14ac:dyDescent="0.2">
      <c r="B84" s="161" t="s">
        <v>55</v>
      </c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  <c r="AN84" s="162"/>
      <c r="AO84" s="162"/>
      <c r="AP84" s="162"/>
      <c r="AQ84" s="162"/>
      <c r="AR84" s="162"/>
      <c r="AS84" s="162"/>
      <c r="AT84" s="162"/>
      <c r="AU84" s="163"/>
    </row>
    <row r="86" spans="2:50" ht="9" customHeight="1" x14ac:dyDescent="0.2">
      <c r="AX86" s="3"/>
    </row>
    <row r="87" spans="2:50" ht="9" customHeight="1" x14ac:dyDescent="0.2">
      <c r="AX87" s="4"/>
    </row>
  </sheetData>
  <sheetProtection sheet="1" selectLockedCells="1"/>
  <mergeCells count="68">
    <mergeCell ref="AO46:AQ46"/>
    <mergeCell ref="AR46:AS46"/>
    <mergeCell ref="F76:AS78"/>
    <mergeCell ref="B45:G47"/>
    <mergeCell ref="O46:Q46"/>
    <mergeCell ref="R46:U46"/>
    <mergeCell ref="V46:AG46"/>
    <mergeCell ref="AH46:AN46"/>
    <mergeCell ref="H56:AU56"/>
    <mergeCell ref="B48:G50"/>
    <mergeCell ref="B51:G53"/>
    <mergeCell ref="X81:Y81"/>
    <mergeCell ref="AA81:AB81"/>
    <mergeCell ref="AD81:AE81"/>
    <mergeCell ref="B84:AU84"/>
    <mergeCell ref="B2:AS2"/>
    <mergeCell ref="H40:U40"/>
    <mergeCell ref="V40:AI40"/>
    <mergeCell ref="AJ40:AU40"/>
    <mergeCell ref="H41:U41"/>
    <mergeCell ref="B57:G60"/>
    <mergeCell ref="H57:AU60"/>
    <mergeCell ref="B61:G74"/>
    <mergeCell ref="H61:AU74"/>
    <mergeCell ref="U80:AJ80"/>
    <mergeCell ref="B54:G56"/>
    <mergeCell ref="H54:AU55"/>
    <mergeCell ref="AD39:AF39"/>
    <mergeCell ref="AG39:AO39"/>
    <mergeCell ref="AP39:AU39"/>
    <mergeCell ref="B42:G44"/>
    <mergeCell ref="H42:AU44"/>
    <mergeCell ref="V41:AI41"/>
    <mergeCell ref="AJ41:AU41"/>
    <mergeCell ref="H39:R39"/>
    <mergeCell ref="S39:AC39"/>
    <mergeCell ref="B35:C41"/>
    <mergeCell ref="D35:G37"/>
    <mergeCell ref="D38:G39"/>
    <mergeCell ref="D40:G41"/>
    <mergeCell ref="H35:AU37"/>
    <mergeCell ref="H38:R38"/>
    <mergeCell ref="S38:AC38"/>
    <mergeCell ref="H16:N20"/>
    <mergeCell ref="P16:W16"/>
    <mergeCell ref="AD38:AF38"/>
    <mergeCell ref="AG38:AO38"/>
    <mergeCell ref="AP38:AU38"/>
    <mergeCell ref="H21:N23"/>
    <mergeCell ref="O21:AU23"/>
    <mergeCell ref="H24:N26"/>
    <mergeCell ref="O24:AU26"/>
    <mergeCell ref="X16:AU16"/>
    <mergeCell ref="O17:AU20"/>
    <mergeCell ref="B27:G34"/>
    <mergeCell ref="H27:AU34"/>
    <mergeCell ref="B4:AU4"/>
    <mergeCell ref="B6:G26"/>
    <mergeCell ref="H6:N6"/>
    <mergeCell ref="O6:AU6"/>
    <mergeCell ref="H7:N10"/>
    <mergeCell ref="O7:AU10"/>
    <mergeCell ref="H11:N11"/>
    <mergeCell ref="O11:AU11"/>
    <mergeCell ref="H12:N14"/>
    <mergeCell ref="O12:AU14"/>
    <mergeCell ref="H15:N15"/>
    <mergeCell ref="O15:AU15"/>
  </mergeCells>
  <phoneticPr fontId="1"/>
  <printOptions horizontalCentered="1" verticalCentered="1"/>
  <pageMargins left="0" right="0" top="0.39370078740157483" bottom="0.39370078740157483" header="0.31496062992125984" footer="0.31496062992125984"/>
  <pageSetup paperSize="9" scale="64" orientation="portrait" r:id="rId1"/>
  <colBreaks count="1" manualBreakCount="1">
    <brk id="4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C46CFE-61B7-44DA-AACC-CFF2A61F736F}">
          <x14:formula1>
            <xm:f>ドロップダウンリスト!$S$3:$S$4</xm:f>
          </x14:formula1>
          <xm:sqref>J46 N46 E77 K52 P52 U52 P49 K49 U49 AE49 Z49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5B25-09D8-484A-9355-6E490E74F641}">
  <sheetPr codeName="Sheet5">
    <tabColor theme="1"/>
  </sheetPr>
  <dimension ref="B2:S401"/>
  <sheetViews>
    <sheetView topLeftCell="C1" workbookViewId="0">
      <selection activeCell="S17" sqref="S17"/>
    </sheetView>
  </sheetViews>
  <sheetFormatPr defaultColWidth="8.88671875" defaultRowHeight="15" x14ac:dyDescent="0.3"/>
  <cols>
    <col min="1" max="1" width="8.88671875" style="44"/>
    <col min="2" max="2" width="42.77734375" style="44" customWidth="1"/>
    <col min="3" max="3" width="8.88671875" style="44"/>
    <col min="4" max="4" width="15.44140625" style="81" bestFit="1" customWidth="1"/>
    <col min="5" max="5" width="24.77734375" style="86" customWidth="1"/>
    <col min="6" max="6" width="24.6640625" style="81" customWidth="1"/>
    <col min="7" max="7" width="21.109375" style="44" customWidth="1"/>
    <col min="8" max="10" width="8.88671875" style="44"/>
    <col min="11" max="11" width="12" style="44" customWidth="1"/>
    <col min="12" max="13" width="10.33203125" style="81" customWidth="1"/>
    <col min="14" max="14" width="10.77734375" style="81" customWidth="1"/>
    <col min="15" max="15" width="8.88671875" style="44"/>
    <col min="16" max="16" width="9" style="81" customWidth="1"/>
    <col min="17" max="17" width="9" style="89" customWidth="1"/>
    <col min="18" max="18" width="8.88671875" style="44"/>
    <col min="19" max="19" width="14.5546875" style="44" customWidth="1"/>
    <col min="20" max="16384" width="8.88671875" style="44"/>
  </cols>
  <sheetData>
    <row r="2" spans="2:19" x14ac:dyDescent="0.3">
      <c r="B2" s="44" t="s">
        <v>74</v>
      </c>
      <c r="D2" s="90" t="s">
        <v>51</v>
      </c>
      <c r="E2" s="91" t="s">
        <v>87</v>
      </c>
      <c r="F2" s="92" t="s">
        <v>92</v>
      </c>
      <c r="G2" s="91" t="s">
        <v>88</v>
      </c>
      <c r="I2" s="93" t="s">
        <v>38</v>
      </c>
      <c r="J2" s="94" t="s">
        <v>38</v>
      </c>
      <c r="K2" s="94" t="s">
        <v>38</v>
      </c>
      <c r="L2" s="93" t="s">
        <v>42</v>
      </c>
      <c r="M2" s="95"/>
      <c r="N2" s="93" t="s">
        <v>100</v>
      </c>
      <c r="P2" s="93" t="s">
        <v>106</v>
      </c>
      <c r="Q2" s="96" t="s">
        <v>107</v>
      </c>
      <c r="S2" s="93" t="s">
        <v>156</v>
      </c>
    </row>
    <row r="3" spans="2:19" x14ac:dyDescent="0.3">
      <c r="B3" s="97"/>
      <c r="E3" s="84"/>
      <c r="I3" s="85" t="s">
        <v>37</v>
      </c>
      <c r="J3" s="98"/>
      <c r="K3" s="98"/>
      <c r="L3" s="85"/>
      <c r="N3" s="85"/>
      <c r="P3" s="98"/>
      <c r="Q3" s="99"/>
      <c r="S3" s="85"/>
    </row>
    <row r="4" spans="2:19" x14ac:dyDescent="0.3">
      <c r="B4" s="97" t="s">
        <v>72</v>
      </c>
      <c r="D4" s="81">
        <f ca="1">_xlfn.DAYS(DATE(YEAR(TODAY()),MONTH(TODAY())+1,DAY(TODAY())),DATE(YEAR(TODAY()),MONTH(TODAY()),DAY(TODAY())))</f>
        <v>30</v>
      </c>
      <c r="E4" s="84">
        <f t="shared" ref="E4:E13" ca="1" si="0">TODAY()+D4</f>
        <v>45796</v>
      </c>
      <c r="F4" s="95">
        <v>0</v>
      </c>
      <c r="G4" s="84" t="str">
        <f ca="1">IF(IF(CUBE05ロングプラン見積書・申込書!$O$33=0,"",CUBE05ロングプラン見積書・申込書!$O$33+F4+6)&gt;(TODAY()+400),"",IF(CUBE05ロングプラン見積書・申込書!$O$33=0,"",CUBE05ロングプラン見積書・申込書!$O$33+F4+6))</f>
        <v/>
      </c>
      <c r="I4" s="100"/>
      <c r="J4" s="98" t="s">
        <v>40</v>
      </c>
      <c r="K4" s="98" t="s">
        <v>97</v>
      </c>
      <c r="L4" s="85">
        <v>1</v>
      </c>
      <c r="M4" s="81">
        <v>1</v>
      </c>
      <c r="N4" s="101" t="str">
        <f>CUBE05ロングプラン見積書・申込書!AG33</f>
        <v/>
      </c>
      <c r="P4" s="98">
        <v>0</v>
      </c>
      <c r="Q4" s="99">
        <v>0</v>
      </c>
      <c r="S4" s="85" t="s">
        <v>158</v>
      </c>
    </row>
    <row r="5" spans="2:19" x14ac:dyDescent="0.3">
      <c r="B5" s="97" t="s">
        <v>73</v>
      </c>
      <c r="D5" s="81">
        <f ca="1">D4+1</f>
        <v>31</v>
      </c>
      <c r="E5" s="84">
        <f t="shared" ca="1" si="0"/>
        <v>45797</v>
      </c>
      <c r="F5" s="81">
        <v>1</v>
      </c>
      <c r="G5" s="84" t="str">
        <f ca="1">IF(IF(CUBE05ロングプラン見積書・申込書!$O$33=0,"",CUBE05ロングプラン見積書・申込書!$O$33+F5+6)&gt;(TODAY()+400),"",IF(CUBE05ロングプラン見積書・申込書!$O$33=0,"",CUBE05ロングプラン見積書・申込書!$O$33+F5+6))</f>
        <v/>
      </c>
      <c r="L5" s="85">
        <v>2</v>
      </c>
      <c r="M5" s="81">
        <v>2</v>
      </c>
      <c r="N5" s="85" t="str">
        <f>IF(N4="","",IF((N4-1)&lt;0,"",N4-1))</f>
        <v/>
      </c>
      <c r="P5" s="98">
        <v>1</v>
      </c>
      <c r="Q5" s="99">
        <v>1</v>
      </c>
    </row>
    <row r="6" spans="2:19" x14ac:dyDescent="0.3">
      <c r="D6" s="81">
        <f t="shared" ref="D6:D69" ca="1" si="1">D5+1</f>
        <v>32</v>
      </c>
      <c r="E6" s="84">
        <f t="shared" ca="1" si="0"/>
        <v>45798</v>
      </c>
      <c r="F6" s="95">
        <v>2</v>
      </c>
      <c r="G6" s="84" t="str">
        <f ca="1">IF(IF(CUBE05ロングプラン見積書・申込書!$O$33=0,"",CUBE05ロングプラン見積書・申込書!$O$33+F6+6)&gt;(TODAY()+400),"",IF(CUBE05ロングプラン見積書・申込書!$O$33=0,"",CUBE05ロングプラン見積書・申込書!$O$33+F6+6))</f>
        <v/>
      </c>
      <c r="L6" s="85">
        <v>3</v>
      </c>
      <c r="M6" s="81">
        <v>3</v>
      </c>
      <c r="N6" s="85" t="str">
        <f t="shared" ref="N6:N35" si="2">IF(N5="","",IF((N5-1)&lt;0,"",N5-1))</f>
        <v/>
      </c>
      <c r="P6" s="98">
        <v>2</v>
      </c>
      <c r="Q6" s="99">
        <v>2</v>
      </c>
    </row>
    <row r="7" spans="2:19" x14ac:dyDescent="0.3">
      <c r="D7" s="81">
        <f t="shared" ca="1" si="1"/>
        <v>33</v>
      </c>
      <c r="E7" s="84">
        <f t="shared" ca="1" si="0"/>
        <v>45799</v>
      </c>
      <c r="F7" s="81">
        <v>3</v>
      </c>
      <c r="G7" s="84" t="str">
        <f ca="1">IF(IF(CUBE05ロングプラン見積書・申込書!$O$33=0,"",CUBE05ロングプラン見積書・申込書!$O$33+F7+6)&gt;(TODAY()+400),"",IF(CUBE05ロングプラン見積書・申込書!$O$33=0,"",CUBE05ロングプラン見積書・申込書!$O$33+F7+6))</f>
        <v/>
      </c>
      <c r="L7" s="85">
        <v>4</v>
      </c>
      <c r="M7" s="81">
        <v>4</v>
      </c>
      <c r="N7" s="85" t="str">
        <f t="shared" si="2"/>
        <v/>
      </c>
      <c r="P7" s="98">
        <v>3</v>
      </c>
      <c r="Q7" s="99">
        <v>3</v>
      </c>
    </row>
    <row r="8" spans="2:19" x14ac:dyDescent="0.3">
      <c r="D8" s="81">
        <f t="shared" ca="1" si="1"/>
        <v>34</v>
      </c>
      <c r="E8" s="84">
        <f t="shared" ca="1" si="0"/>
        <v>45800</v>
      </c>
      <c r="F8" s="95">
        <v>4</v>
      </c>
      <c r="G8" s="84" t="str">
        <f ca="1">IF(IF(CUBE05ロングプラン見積書・申込書!$O$33=0,"",CUBE05ロングプラン見積書・申込書!$O$33+F8+6)&gt;(TODAY()+400),"",IF(CUBE05ロングプラン見積書・申込書!$O$33=0,"",CUBE05ロングプラン見積書・申込書!$O$33+F8+6))</f>
        <v/>
      </c>
      <c r="L8" s="85">
        <v>5</v>
      </c>
      <c r="M8" s="81">
        <v>5</v>
      </c>
      <c r="N8" s="85" t="str">
        <f t="shared" si="2"/>
        <v/>
      </c>
      <c r="P8" s="98">
        <v>4</v>
      </c>
      <c r="Q8" s="99">
        <v>4</v>
      </c>
    </row>
    <row r="9" spans="2:19" x14ac:dyDescent="0.3">
      <c r="D9" s="81">
        <f t="shared" ca="1" si="1"/>
        <v>35</v>
      </c>
      <c r="E9" s="84">
        <f t="shared" ca="1" si="0"/>
        <v>45801</v>
      </c>
      <c r="F9" s="81">
        <v>5</v>
      </c>
      <c r="G9" s="84" t="str">
        <f ca="1">IF(IF(CUBE05ロングプラン見積書・申込書!$O$33=0,"",CUBE05ロングプラン見積書・申込書!$O$33+F9+6)&gt;(TODAY()+400),"",IF(CUBE05ロングプラン見積書・申込書!$O$33=0,"",CUBE05ロングプラン見積書・申込書!$O$33+F9+6))</f>
        <v/>
      </c>
      <c r="M9" s="81">
        <v>6</v>
      </c>
      <c r="N9" s="85" t="str">
        <f t="shared" si="2"/>
        <v/>
      </c>
      <c r="P9" s="98">
        <v>5</v>
      </c>
      <c r="Q9" s="99">
        <v>5</v>
      </c>
    </row>
    <row r="10" spans="2:19" x14ac:dyDescent="0.3">
      <c r="D10" s="81">
        <f t="shared" ca="1" si="1"/>
        <v>36</v>
      </c>
      <c r="E10" s="84">
        <f t="shared" ca="1" si="0"/>
        <v>45802</v>
      </c>
      <c r="F10" s="95">
        <v>6</v>
      </c>
      <c r="G10" s="84" t="str">
        <f ca="1">IF(IF(CUBE05ロングプラン見積書・申込書!$O$33=0,"",CUBE05ロングプラン見積書・申込書!$O$33+F10+6)&gt;(TODAY()+400),"",IF(CUBE05ロングプラン見積書・申込書!$O$33=0,"",CUBE05ロングプラン見積書・申込書!$O$33+F10+6))</f>
        <v/>
      </c>
      <c r="M10" s="81">
        <v>7</v>
      </c>
      <c r="N10" s="85" t="str">
        <f t="shared" si="2"/>
        <v/>
      </c>
      <c r="P10" s="98">
        <v>6</v>
      </c>
      <c r="Q10" s="99">
        <v>6</v>
      </c>
    </row>
    <row r="11" spans="2:19" x14ac:dyDescent="0.3">
      <c r="D11" s="81">
        <f t="shared" ca="1" si="1"/>
        <v>37</v>
      </c>
      <c r="E11" s="84">
        <f t="shared" ca="1" si="0"/>
        <v>45803</v>
      </c>
      <c r="F11" s="81">
        <v>7</v>
      </c>
      <c r="G11" s="84" t="str">
        <f ca="1">IF(IF(CUBE05ロングプラン見積書・申込書!$O$33=0,"",CUBE05ロングプラン見積書・申込書!$O$33+F11+6)&gt;(TODAY()+400),"",IF(CUBE05ロングプラン見積書・申込書!$O$33=0,"",CUBE05ロングプラン見積書・申込書!$O$33+F11+6))</f>
        <v/>
      </c>
      <c r="M11" s="81">
        <v>8</v>
      </c>
      <c r="N11" s="85" t="str">
        <f t="shared" si="2"/>
        <v/>
      </c>
      <c r="P11" s="98">
        <v>7</v>
      </c>
      <c r="Q11" s="99">
        <v>7</v>
      </c>
    </row>
    <row r="12" spans="2:19" x14ac:dyDescent="0.3">
      <c r="D12" s="81">
        <f t="shared" ca="1" si="1"/>
        <v>38</v>
      </c>
      <c r="E12" s="84">
        <f t="shared" ca="1" si="0"/>
        <v>45804</v>
      </c>
      <c r="F12" s="95">
        <v>8</v>
      </c>
      <c r="G12" s="84" t="str">
        <f ca="1">IF(IF(CUBE05ロングプラン見積書・申込書!$O$33=0,"",CUBE05ロングプラン見積書・申込書!$O$33+F12+6)&gt;(TODAY()+400),"",IF(CUBE05ロングプラン見積書・申込書!$O$33=0,"",CUBE05ロングプラン見積書・申込書!$O$33+F12+6))</f>
        <v/>
      </c>
      <c r="M12" s="81">
        <v>9</v>
      </c>
      <c r="N12" s="85" t="str">
        <f t="shared" si="2"/>
        <v/>
      </c>
      <c r="P12" s="98">
        <v>8</v>
      </c>
      <c r="Q12" s="99">
        <v>8</v>
      </c>
    </row>
    <row r="13" spans="2:19" x14ac:dyDescent="0.3">
      <c r="D13" s="81">
        <f t="shared" ca="1" si="1"/>
        <v>39</v>
      </c>
      <c r="E13" s="84">
        <f t="shared" ca="1" si="0"/>
        <v>45805</v>
      </c>
      <c r="F13" s="81">
        <v>9</v>
      </c>
      <c r="G13" s="84" t="str">
        <f ca="1">IF(IF(CUBE05ロングプラン見積書・申込書!$O$33=0,"",CUBE05ロングプラン見積書・申込書!$O$33+F13+6)&gt;(TODAY()+400),"",IF(CUBE05ロングプラン見積書・申込書!$O$33=0,"",CUBE05ロングプラン見積書・申込書!$O$33+F13+6))</f>
        <v/>
      </c>
      <c r="M13" s="81">
        <v>10</v>
      </c>
      <c r="N13" s="85" t="str">
        <f t="shared" si="2"/>
        <v/>
      </c>
      <c r="P13" s="98">
        <v>9</v>
      </c>
      <c r="Q13" s="99">
        <v>9</v>
      </c>
    </row>
    <row r="14" spans="2:19" x14ac:dyDescent="0.3">
      <c r="D14" s="81">
        <f t="shared" ca="1" si="1"/>
        <v>40</v>
      </c>
      <c r="E14" s="84">
        <f ca="1">TODAY()+D14</f>
        <v>45806</v>
      </c>
      <c r="F14" s="95">
        <v>10</v>
      </c>
      <c r="G14" s="84" t="str">
        <f ca="1">IF(IF(CUBE05ロングプラン見積書・申込書!$O$33=0,"",CUBE05ロングプラン見積書・申込書!$O$33+F14+6)&gt;(TODAY()+400),"",IF(CUBE05ロングプラン見積書・申込書!$O$33=0,"",CUBE05ロングプラン見積書・申込書!$O$33+F14+6))</f>
        <v/>
      </c>
      <c r="M14" s="81">
        <v>11</v>
      </c>
      <c r="N14" s="85" t="str">
        <f t="shared" si="2"/>
        <v/>
      </c>
      <c r="P14" s="98">
        <v>10</v>
      </c>
      <c r="Q14" s="99">
        <v>10</v>
      </c>
    </row>
    <row r="15" spans="2:19" x14ac:dyDescent="0.3">
      <c r="D15" s="81">
        <f t="shared" ca="1" si="1"/>
        <v>41</v>
      </c>
      <c r="E15" s="84">
        <f t="shared" ref="E15:E74" ca="1" si="3">TODAY()+D15</f>
        <v>45807</v>
      </c>
      <c r="F15" s="81">
        <v>11</v>
      </c>
      <c r="G15" s="84" t="str">
        <f ca="1">IF(IF(CUBE05ロングプラン見積書・申込書!$O$33=0,"",CUBE05ロングプラン見積書・申込書!$O$33+F15+6)&gt;(TODAY()+400),"",IF(CUBE05ロングプラン見積書・申込書!$O$33=0,"",CUBE05ロングプラン見積書・申込書!$O$33+F15+6))</f>
        <v/>
      </c>
      <c r="M15" s="81">
        <v>12</v>
      </c>
      <c r="N15" s="85" t="str">
        <f t="shared" si="2"/>
        <v/>
      </c>
      <c r="P15" s="98">
        <v>11</v>
      </c>
      <c r="Q15" s="99">
        <v>11</v>
      </c>
    </row>
    <row r="16" spans="2:19" x14ac:dyDescent="0.3">
      <c r="D16" s="81">
        <f t="shared" ca="1" si="1"/>
        <v>42</v>
      </c>
      <c r="E16" s="84">
        <f t="shared" ca="1" si="3"/>
        <v>45808</v>
      </c>
      <c r="F16" s="95">
        <v>12</v>
      </c>
      <c r="G16" s="84" t="str">
        <f ca="1">IF(IF(CUBE05ロングプラン見積書・申込書!$O$33=0,"",CUBE05ロングプラン見積書・申込書!$O$33+F16+6)&gt;(TODAY()+400),"",IF(CUBE05ロングプラン見積書・申込書!$O$33=0,"",CUBE05ロングプラン見積書・申込書!$O$33+F16+6))</f>
        <v/>
      </c>
      <c r="M16" s="81">
        <v>13</v>
      </c>
      <c r="N16" s="85" t="str">
        <f t="shared" si="2"/>
        <v/>
      </c>
      <c r="P16" s="98">
        <v>12</v>
      </c>
      <c r="Q16" s="99">
        <v>12</v>
      </c>
    </row>
    <row r="17" spans="4:17" x14ac:dyDescent="0.3">
      <c r="D17" s="81">
        <f t="shared" ca="1" si="1"/>
        <v>43</v>
      </c>
      <c r="E17" s="84">
        <f t="shared" ca="1" si="3"/>
        <v>45809</v>
      </c>
      <c r="F17" s="81">
        <v>13</v>
      </c>
      <c r="G17" s="84" t="str">
        <f ca="1">IF(IF(CUBE05ロングプラン見積書・申込書!$O$33=0,"",CUBE05ロングプラン見積書・申込書!$O$33+F17+6)&gt;(TODAY()+400),"",IF(CUBE05ロングプラン見積書・申込書!$O$33=0,"",CUBE05ロングプラン見積書・申込書!$O$33+F17+6))</f>
        <v/>
      </c>
      <c r="M17" s="81">
        <v>14</v>
      </c>
      <c r="N17" s="85" t="str">
        <f t="shared" si="2"/>
        <v/>
      </c>
      <c r="P17" s="98">
        <v>13</v>
      </c>
      <c r="Q17" s="99">
        <v>13</v>
      </c>
    </row>
    <row r="18" spans="4:17" x14ac:dyDescent="0.3">
      <c r="D18" s="81">
        <f t="shared" ca="1" si="1"/>
        <v>44</v>
      </c>
      <c r="E18" s="84">
        <f t="shared" ca="1" si="3"/>
        <v>45810</v>
      </c>
      <c r="F18" s="95">
        <v>14</v>
      </c>
      <c r="G18" s="84" t="str">
        <f ca="1">IF(IF(CUBE05ロングプラン見積書・申込書!$O$33=0,"",CUBE05ロングプラン見積書・申込書!$O$33+F18+6)&gt;(TODAY()+400),"",IF(CUBE05ロングプラン見積書・申込書!$O$33=0,"",CUBE05ロングプラン見積書・申込書!$O$33+F18+6))</f>
        <v/>
      </c>
      <c r="M18" s="81">
        <v>15</v>
      </c>
      <c r="N18" s="85" t="str">
        <f t="shared" si="2"/>
        <v/>
      </c>
      <c r="P18" s="98">
        <v>14</v>
      </c>
      <c r="Q18" s="99">
        <v>14</v>
      </c>
    </row>
    <row r="19" spans="4:17" x14ac:dyDescent="0.3">
      <c r="D19" s="81">
        <f t="shared" ca="1" si="1"/>
        <v>45</v>
      </c>
      <c r="E19" s="84">
        <f t="shared" ca="1" si="3"/>
        <v>45811</v>
      </c>
      <c r="F19" s="81">
        <v>15</v>
      </c>
      <c r="G19" s="84" t="str">
        <f ca="1">IF(IF(CUBE05ロングプラン見積書・申込書!$O$33=0,"",CUBE05ロングプラン見積書・申込書!$O$33+F19+6)&gt;(TODAY()+400),"",IF(CUBE05ロングプラン見積書・申込書!$O$33=0,"",CUBE05ロングプラン見積書・申込書!$O$33+F19+6))</f>
        <v/>
      </c>
      <c r="M19" s="81">
        <v>16</v>
      </c>
      <c r="N19" s="85" t="str">
        <f t="shared" si="2"/>
        <v/>
      </c>
      <c r="P19" s="98">
        <v>15</v>
      </c>
      <c r="Q19" s="99">
        <v>15</v>
      </c>
    </row>
    <row r="20" spans="4:17" x14ac:dyDescent="0.3">
      <c r="D20" s="81">
        <f t="shared" ca="1" si="1"/>
        <v>46</v>
      </c>
      <c r="E20" s="84">
        <f t="shared" ca="1" si="3"/>
        <v>45812</v>
      </c>
      <c r="F20" s="95">
        <v>16</v>
      </c>
      <c r="G20" s="84" t="str">
        <f ca="1">IF(IF(CUBE05ロングプラン見積書・申込書!$O$33=0,"",CUBE05ロングプラン見積書・申込書!$O$33+F20+6)&gt;(TODAY()+400),"",IF(CUBE05ロングプラン見積書・申込書!$O$33=0,"",CUBE05ロングプラン見積書・申込書!$O$33+F20+6))</f>
        <v/>
      </c>
      <c r="M20" s="81">
        <v>17</v>
      </c>
      <c r="N20" s="85" t="str">
        <f t="shared" si="2"/>
        <v/>
      </c>
      <c r="P20" s="98">
        <v>16</v>
      </c>
      <c r="Q20" s="99">
        <v>16</v>
      </c>
    </row>
    <row r="21" spans="4:17" x14ac:dyDescent="0.3">
      <c r="D21" s="81">
        <f t="shared" ca="1" si="1"/>
        <v>47</v>
      </c>
      <c r="E21" s="84">
        <f t="shared" ca="1" si="3"/>
        <v>45813</v>
      </c>
      <c r="F21" s="81">
        <v>17</v>
      </c>
      <c r="G21" s="84" t="str">
        <f ca="1">IF(IF(CUBE05ロングプラン見積書・申込書!$O$33=0,"",CUBE05ロングプラン見積書・申込書!$O$33+F21+6)&gt;(TODAY()+400),"",IF(CUBE05ロングプラン見積書・申込書!$O$33=0,"",CUBE05ロングプラン見積書・申込書!$O$33+F21+6))</f>
        <v/>
      </c>
      <c r="M21" s="81">
        <v>18</v>
      </c>
      <c r="N21" s="85" t="str">
        <f t="shared" si="2"/>
        <v/>
      </c>
      <c r="P21" s="98">
        <v>17</v>
      </c>
      <c r="Q21" s="99">
        <v>17</v>
      </c>
    </row>
    <row r="22" spans="4:17" x14ac:dyDescent="0.3">
      <c r="D22" s="81">
        <f t="shared" ca="1" si="1"/>
        <v>48</v>
      </c>
      <c r="E22" s="84">
        <f t="shared" ca="1" si="3"/>
        <v>45814</v>
      </c>
      <c r="F22" s="95">
        <v>18</v>
      </c>
      <c r="G22" s="84" t="str">
        <f ca="1">IF(IF(CUBE05ロングプラン見積書・申込書!$O$33=0,"",CUBE05ロングプラン見積書・申込書!$O$33+F22+6)&gt;(TODAY()+400),"",IF(CUBE05ロングプラン見積書・申込書!$O$33=0,"",CUBE05ロングプラン見積書・申込書!$O$33+F22+6))</f>
        <v/>
      </c>
      <c r="M22" s="81">
        <v>19</v>
      </c>
      <c r="N22" s="85" t="str">
        <f t="shared" si="2"/>
        <v/>
      </c>
      <c r="P22" s="98">
        <v>18</v>
      </c>
      <c r="Q22" s="99">
        <v>18</v>
      </c>
    </row>
    <row r="23" spans="4:17" x14ac:dyDescent="0.3">
      <c r="D23" s="81">
        <f t="shared" ca="1" si="1"/>
        <v>49</v>
      </c>
      <c r="E23" s="84">
        <f t="shared" ca="1" si="3"/>
        <v>45815</v>
      </c>
      <c r="F23" s="81">
        <v>19</v>
      </c>
      <c r="G23" s="84" t="str">
        <f ca="1">IF(IF(CUBE05ロングプラン見積書・申込書!$O$33=0,"",CUBE05ロングプラン見積書・申込書!$O$33+F23+6)&gt;(TODAY()+400),"",IF(CUBE05ロングプラン見積書・申込書!$O$33=0,"",CUBE05ロングプラン見積書・申込書!$O$33+F23+6))</f>
        <v/>
      </c>
      <c r="M23" s="81">
        <v>20</v>
      </c>
      <c r="N23" s="85" t="str">
        <f t="shared" si="2"/>
        <v/>
      </c>
      <c r="P23" s="98">
        <v>19</v>
      </c>
      <c r="Q23" s="99">
        <v>19</v>
      </c>
    </row>
    <row r="24" spans="4:17" x14ac:dyDescent="0.3">
      <c r="D24" s="81">
        <f t="shared" ca="1" si="1"/>
        <v>50</v>
      </c>
      <c r="E24" s="84">
        <f t="shared" ca="1" si="3"/>
        <v>45816</v>
      </c>
      <c r="F24" s="95">
        <v>20</v>
      </c>
      <c r="G24" s="84" t="str">
        <f ca="1">IF(IF(CUBE05ロングプラン見積書・申込書!$O$33=0,"",CUBE05ロングプラン見積書・申込書!$O$33+F24+6)&gt;(TODAY()+400),"",IF(CUBE05ロングプラン見積書・申込書!$O$33=0,"",CUBE05ロングプラン見積書・申込書!$O$33+F24+6))</f>
        <v/>
      </c>
      <c r="M24" s="81">
        <v>21</v>
      </c>
      <c r="N24" s="85" t="str">
        <f t="shared" si="2"/>
        <v/>
      </c>
      <c r="P24" s="98">
        <v>20</v>
      </c>
      <c r="Q24" s="99">
        <v>20</v>
      </c>
    </row>
    <row r="25" spans="4:17" x14ac:dyDescent="0.3">
      <c r="D25" s="81">
        <f t="shared" ca="1" si="1"/>
        <v>51</v>
      </c>
      <c r="E25" s="84">
        <f t="shared" ca="1" si="3"/>
        <v>45817</v>
      </c>
      <c r="F25" s="81">
        <v>21</v>
      </c>
      <c r="G25" s="84" t="str">
        <f ca="1">IF(IF(CUBE05ロングプラン見積書・申込書!$O$33=0,"",CUBE05ロングプラン見積書・申込書!$O$33+F25+6)&gt;(TODAY()+400),"",IF(CUBE05ロングプラン見積書・申込書!$O$33=0,"",CUBE05ロングプラン見積書・申込書!$O$33+F25+6))</f>
        <v/>
      </c>
      <c r="M25" s="81">
        <v>22</v>
      </c>
      <c r="N25" s="85" t="str">
        <f t="shared" si="2"/>
        <v/>
      </c>
      <c r="P25" s="98">
        <v>21</v>
      </c>
      <c r="Q25" s="99">
        <v>21</v>
      </c>
    </row>
    <row r="26" spans="4:17" x14ac:dyDescent="0.3">
      <c r="D26" s="81">
        <f t="shared" ca="1" si="1"/>
        <v>52</v>
      </c>
      <c r="E26" s="84">
        <f t="shared" ca="1" si="3"/>
        <v>45818</v>
      </c>
      <c r="F26" s="95">
        <v>22</v>
      </c>
      <c r="G26" s="84" t="str">
        <f ca="1">IF(IF(CUBE05ロングプラン見積書・申込書!$O$33=0,"",CUBE05ロングプラン見積書・申込書!$O$33+F26+6)&gt;(TODAY()+400),"",IF(CUBE05ロングプラン見積書・申込書!$O$33=0,"",CUBE05ロングプラン見積書・申込書!$O$33+F26+6))</f>
        <v/>
      </c>
      <c r="M26" s="81">
        <v>23</v>
      </c>
      <c r="N26" s="85" t="str">
        <f t="shared" si="2"/>
        <v/>
      </c>
      <c r="P26" s="98">
        <v>22</v>
      </c>
      <c r="Q26" s="99">
        <v>22</v>
      </c>
    </row>
    <row r="27" spans="4:17" x14ac:dyDescent="0.3">
      <c r="D27" s="81">
        <f t="shared" ca="1" si="1"/>
        <v>53</v>
      </c>
      <c r="E27" s="84">
        <f t="shared" ca="1" si="3"/>
        <v>45819</v>
      </c>
      <c r="F27" s="81">
        <v>23</v>
      </c>
      <c r="G27" s="84" t="str">
        <f ca="1">IF(IF(CUBE05ロングプラン見積書・申込書!$O$33=0,"",CUBE05ロングプラン見積書・申込書!$O$33+F27+6)&gt;(TODAY()+400),"",IF(CUBE05ロングプラン見積書・申込書!$O$33=0,"",CUBE05ロングプラン見積書・申込書!$O$33+F27+6))</f>
        <v/>
      </c>
      <c r="M27" s="81">
        <v>24</v>
      </c>
      <c r="N27" s="85" t="str">
        <f t="shared" si="2"/>
        <v/>
      </c>
      <c r="P27" s="98">
        <v>23</v>
      </c>
      <c r="Q27" s="99">
        <v>23</v>
      </c>
    </row>
    <row r="28" spans="4:17" x14ac:dyDescent="0.3">
      <c r="D28" s="81">
        <f t="shared" ca="1" si="1"/>
        <v>54</v>
      </c>
      <c r="E28" s="84">
        <f t="shared" ca="1" si="3"/>
        <v>45820</v>
      </c>
      <c r="F28" s="95">
        <v>24</v>
      </c>
      <c r="G28" s="84" t="str">
        <f ca="1">IF(IF(CUBE05ロングプラン見積書・申込書!$O$33=0,"",CUBE05ロングプラン見積書・申込書!$O$33+F28+6)&gt;(TODAY()+400),"",IF(CUBE05ロングプラン見積書・申込書!$O$33=0,"",CUBE05ロングプラン見積書・申込書!$O$33+F28+6))</f>
        <v/>
      </c>
      <c r="M28" s="81">
        <v>25</v>
      </c>
      <c r="N28" s="85" t="str">
        <f t="shared" si="2"/>
        <v/>
      </c>
      <c r="P28" s="98">
        <v>24</v>
      </c>
      <c r="Q28" s="99">
        <v>24</v>
      </c>
    </row>
    <row r="29" spans="4:17" x14ac:dyDescent="0.3">
      <c r="D29" s="81">
        <f t="shared" ca="1" si="1"/>
        <v>55</v>
      </c>
      <c r="E29" s="84">
        <f t="shared" ca="1" si="3"/>
        <v>45821</v>
      </c>
      <c r="F29" s="81">
        <v>25</v>
      </c>
      <c r="G29" s="84" t="str">
        <f ca="1">IF(IF(CUBE05ロングプラン見積書・申込書!$O$33=0,"",CUBE05ロングプラン見積書・申込書!$O$33+F29+6)&gt;(TODAY()+400),"",IF(CUBE05ロングプラン見積書・申込書!$O$33=0,"",CUBE05ロングプラン見積書・申込書!$O$33+F29+6))</f>
        <v/>
      </c>
      <c r="M29" s="81">
        <v>26</v>
      </c>
      <c r="N29" s="85" t="str">
        <f t="shared" si="2"/>
        <v/>
      </c>
      <c r="Q29" s="99">
        <v>25</v>
      </c>
    </row>
    <row r="30" spans="4:17" x14ac:dyDescent="0.3">
      <c r="D30" s="81">
        <f t="shared" ca="1" si="1"/>
        <v>56</v>
      </c>
      <c r="E30" s="84">
        <f t="shared" ca="1" si="3"/>
        <v>45822</v>
      </c>
      <c r="F30" s="95">
        <v>26</v>
      </c>
      <c r="G30" s="84" t="str">
        <f ca="1">IF(IF(CUBE05ロングプラン見積書・申込書!$O$33=0,"",CUBE05ロングプラン見積書・申込書!$O$33+F30+6)&gt;(TODAY()+400),"",IF(CUBE05ロングプラン見積書・申込書!$O$33=0,"",CUBE05ロングプラン見積書・申込書!$O$33+F30+6))</f>
        <v/>
      </c>
      <c r="M30" s="81">
        <v>27</v>
      </c>
      <c r="N30" s="85" t="str">
        <f t="shared" si="2"/>
        <v/>
      </c>
      <c r="Q30" s="99">
        <v>26</v>
      </c>
    </row>
    <row r="31" spans="4:17" x14ac:dyDescent="0.3">
      <c r="D31" s="81">
        <f t="shared" ca="1" si="1"/>
        <v>57</v>
      </c>
      <c r="E31" s="84">
        <f t="shared" ca="1" si="3"/>
        <v>45823</v>
      </c>
      <c r="F31" s="81">
        <v>27</v>
      </c>
      <c r="G31" s="84" t="str">
        <f ca="1">IF(IF(CUBE05ロングプラン見積書・申込書!$O$33=0,"",CUBE05ロングプラン見積書・申込書!$O$33+F31+6)&gt;(TODAY()+400),"",IF(CUBE05ロングプラン見積書・申込書!$O$33=0,"",CUBE05ロングプラン見積書・申込書!$O$33+F31+6))</f>
        <v/>
      </c>
      <c r="M31" s="81">
        <v>28</v>
      </c>
      <c r="N31" s="85" t="str">
        <f t="shared" si="2"/>
        <v/>
      </c>
      <c r="Q31" s="99">
        <v>27</v>
      </c>
    </row>
    <row r="32" spans="4:17" x14ac:dyDescent="0.3">
      <c r="D32" s="81">
        <f t="shared" ca="1" si="1"/>
        <v>58</v>
      </c>
      <c r="E32" s="84">
        <f t="shared" ca="1" si="3"/>
        <v>45824</v>
      </c>
      <c r="F32" s="95">
        <v>28</v>
      </c>
      <c r="G32" s="84" t="str">
        <f ca="1">IF(IF(CUBE05ロングプラン見積書・申込書!$O$33=0,"",CUBE05ロングプラン見積書・申込書!$O$33+F32+6)&gt;(TODAY()+400),"",IF(CUBE05ロングプラン見積書・申込書!$O$33=0,"",CUBE05ロングプラン見積書・申込書!$O$33+F32+6))</f>
        <v/>
      </c>
      <c r="M32" s="81">
        <v>29</v>
      </c>
      <c r="N32" s="85" t="str">
        <f t="shared" si="2"/>
        <v/>
      </c>
      <c r="Q32" s="99">
        <v>28</v>
      </c>
    </row>
    <row r="33" spans="4:17" x14ac:dyDescent="0.3">
      <c r="D33" s="81">
        <f t="shared" ca="1" si="1"/>
        <v>59</v>
      </c>
      <c r="E33" s="84">
        <f t="shared" ca="1" si="3"/>
        <v>45825</v>
      </c>
      <c r="F33" s="81">
        <v>29</v>
      </c>
      <c r="G33" s="84" t="str">
        <f ca="1">IF(IF(CUBE05ロングプラン見積書・申込書!$O$33=0,"",CUBE05ロングプラン見積書・申込書!$O$33+F33+6)&gt;(TODAY()+400),"",IF(CUBE05ロングプラン見積書・申込書!$O$33=0,"",CUBE05ロングプラン見積書・申込書!$O$33+F33+6))</f>
        <v/>
      </c>
      <c r="M33" s="81">
        <v>30</v>
      </c>
      <c r="N33" s="85" t="str">
        <f t="shared" si="2"/>
        <v/>
      </c>
      <c r="Q33" s="99">
        <v>29</v>
      </c>
    </row>
    <row r="34" spans="4:17" x14ac:dyDescent="0.3">
      <c r="D34" s="81">
        <f t="shared" ca="1" si="1"/>
        <v>60</v>
      </c>
      <c r="E34" s="84">
        <f t="shared" ca="1" si="3"/>
        <v>45826</v>
      </c>
      <c r="F34" s="95">
        <v>30</v>
      </c>
      <c r="G34" s="84" t="str">
        <f ca="1">IF(IF(CUBE05ロングプラン見積書・申込書!$O$33=0,"",CUBE05ロングプラン見積書・申込書!$O$33+F34+6)&gt;(TODAY()+400),"",IF(CUBE05ロングプラン見積書・申込書!$O$33=0,"",CUBE05ロングプラン見積書・申込書!$O$33+F34+6))</f>
        <v/>
      </c>
      <c r="M34" s="81">
        <v>31</v>
      </c>
      <c r="N34" s="85" t="str">
        <f t="shared" si="2"/>
        <v/>
      </c>
      <c r="Q34" s="99">
        <v>30</v>
      </c>
    </row>
    <row r="35" spans="4:17" x14ac:dyDescent="0.3">
      <c r="D35" s="81">
        <f t="shared" ca="1" si="1"/>
        <v>61</v>
      </c>
      <c r="E35" s="84">
        <f t="shared" ca="1" si="3"/>
        <v>45827</v>
      </c>
      <c r="F35" s="81">
        <v>31</v>
      </c>
      <c r="G35" s="84" t="str">
        <f ca="1">IF(IF(CUBE05ロングプラン見積書・申込書!$O$33=0,"",CUBE05ロングプラン見積書・申込書!$O$33+F35+6)&gt;(TODAY()+400),"",IF(CUBE05ロングプラン見積書・申込書!$O$33=0,"",CUBE05ロングプラン見積書・申込書!$O$33+F35+6))</f>
        <v/>
      </c>
      <c r="M35" s="81">
        <v>32</v>
      </c>
      <c r="N35" s="85" t="str">
        <f t="shared" si="2"/>
        <v/>
      </c>
      <c r="Q35" s="99">
        <v>31</v>
      </c>
    </row>
    <row r="36" spans="4:17" x14ac:dyDescent="0.3">
      <c r="D36" s="81">
        <f t="shared" ca="1" si="1"/>
        <v>62</v>
      </c>
      <c r="E36" s="84">
        <f t="shared" ca="1" si="3"/>
        <v>45828</v>
      </c>
      <c r="F36" s="95">
        <v>32</v>
      </c>
      <c r="G36" s="84" t="str">
        <f ca="1">IF(IF(CUBE05ロングプラン見積書・申込書!$O$33=0,"",CUBE05ロングプラン見積書・申込書!$O$33+F36+6)&gt;(TODAY()+400),"",IF(CUBE05ロングプラン見積書・申込書!$O$33=0,"",CUBE05ロングプラン見積書・申込書!$O$33+F36+6))</f>
        <v/>
      </c>
      <c r="Q36" s="99">
        <v>32</v>
      </c>
    </row>
    <row r="37" spans="4:17" x14ac:dyDescent="0.3">
      <c r="D37" s="81">
        <f t="shared" ca="1" si="1"/>
        <v>63</v>
      </c>
      <c r="E37" s="84">
        <f t="shared" ca="1" si="3"/>
        <v>45829</v>
      </c>
      <c r="F37" s="81">
        <v>33</v>
      </c>
      <c r="G37" s="84" t="str">
        <f ca="1">IF(IF(CUBE05ロングプラン見積書・申込書!$O$33=0,"",CUBE05ロングプラン見積書・申込書!$O$33+F37+6)&gt;(TODAY()+400),"",IF(CUBE05ロングプラン見積書・申込書!$O$33=0,"",CUBE05ロングプラン見積書・申込書!$O$33+F37+6))</f>
        <v/>
      </c>
      <c r="Q37" s="99">
        <v>33</v>
      </c>
    </row>
    <row r="38" spans="4:17" x14ac:dyDescent="0.3">
      <c r="D38" s="81">
        <f t="shared" ca="1" si="1"/>
        <v>64</v>
      </c>
      <c r="E38" s="84">
        <f t="shared" ca="1" si="3"/>
        <v>45830</v>
      </c>
      <c r="F38" s="95">
        <v>34</v>
      </c>
      <c r="G38" s="84" t="str">
        <f ca="1">IF(IF(CUBE05ロングプラン見積書・申込書!$O$33=0,"",CUBE05ロングプラン見積書・申込書!$O$33+F38+6)&gt;(TODAY()+400),"",IF(CUBE05ロングプラン見積書・申込書!$O$33=0,"",CUBE05ロングプラン見積書・申込書!$O$33+F38+6))</f>
        <v/>
      </c>
      <c r="Q38" s="99">
        <v>34</v>
      </c>
    </row>
    <row r="39" spans="4:17" x14ac:dyDescent="0.3">
      <c r="D39" s="81">
        <f t="shared" ca="1" si="1"/>
        <v>65</v>
      </c>
      <c r="E39" s="84">
        <f t="shared" ca="1" si="3"/>
        <v>45831</v>
      </c>
      <c r="F39" s="81">
        <v>35</v>
      </c>
      <c r="G39" s="84" t="str">
        <f ca="1">IF(IF(CUBE05ロングプラン見積書・申込書!$O$33=0,"",CUBE05ロングプラン見積書・申込書!$O$33+F39+6)&gt;(TODAY()+400),"",IF(CUBE05ロングプラン見積書・申込書!$O$33=0,"",CUBE05ロングプラン見積書・申込書!$O$33+F39+6))</f>
        <v/>
      </c>
      <c r="Q39" s="99">
        <v>35</v>
      </c>
    </row>
    <row r="40" spans="4:17" x14ac:dyDescent="0.3">
      <c r="D40" s="81">
        <f t="shared" ca="1" si="1"/>
        <v>66</v>
      </c>
      <c r="E40" s="84">
        <f t="shared" ca="1" si="3"/>
        <v>45832</v>
      </c>
      <c r="F40" s="95">
        <v>36</v>
      </c>
      <c r="G40" s="84" t="str">
        <f ca="1">IF(IF(CUBE05ロングプラン見積書・申込書!$O$33=0,"",CUBE05ロングプラン見積書・申込書!$O$33+F40+6)&gt;(TODAY()+400),"",IF(CUBE05ロングプラン見積書・申込書!$O$33=0,"",CUBE05ロングプラン見積書・申込書!$O$33+F40+6))</f>
        <v/>
      </c>
      <c r="Q40" s="99">
        <v>36</v>
      </c>
    </row>
    <row r="41" spans="4:17" x14ac:dyDescent="0.3">
      <c r="D41" s="81">
        <f t="shared" ca="1" si="1"/>
        <v>67</v>
      </c>
      <c r="E41" s="84">
        <f t="shared" ca="1" si="3"/>
        <v>45833</v>
      </c>
      <c r="F41" s="81">
        <v>37</v>
      </c>
      <c r="G41" s="84" t="str">
        <f ca="1">IF(IF(CUBE05ロングプラン見積書・申込書!$O$33=0,"",CUBE05ロングプラン見積書・申込書!$O$33+F41+6)&gt;(TODAY()+400),"",IF(CUBE05ロングプラン見積書・申込書!$O$33=0,"",CUBE05ロングプラン見積書・申込書!$O$33+F41+6))</f>
        <v/>
      </c>
      <c r="Q41" s="99">
        <v>37</v>
      </c>
    </row>
    <row r="42" spans="4:17" x14ac:dyDescent="0.3">
      <c r="D42" s="81">
        <f t="shared" ca="1" si="1"/>
        <v>68</v>
      </c>
      <c r="E42" s="84">
        <f t="shared" ca="1" si="3"/>
        <v>45834</v>
      </c>
      <c r="F42" s="95">
        <v>38</v>
      </c>
      <c r="G42" s="84" t="str">
        <f ca="1">IF(IF(CUBE05ロングプラン見積書・申込書!$O$33=0,"",CUBE05ロングプラン見積書・申込書!$O$33+F42+6)&gt;(TODAY()+400),"",IF(CUBE05ロングプラン見積書・申込書!$O$33=0,"",CUBE05ロングプラン見積書・申込書!$O$33+F42+6))</f>
        <v/>
      </c>
      <c r="Q42" s="99">
        <v>38</v>
      </c>
    </row>
    <row r="43" spans="4:17" x14ac:dyDescent="0.3">
      <c r="D43" s="81">
        <f t="shared" ca="1" si="1"/>
        <v>69</v>
      </c>
      <c r="E43" s="84">
        <f t="shared" ca="1" si="3"/>
        <v>45835</v>
      </c>
      <c r="F43" s="81">
        <v>39</v>
      </c>
      <c r="G43" s="84" t="str">
        <f ca="1">IF(IF(CUBE05ロングプラン見積書・申込書!$O$33=0,"",CUBE05ロングプラン見積書・申込書!$O$33+F43+6)&gt;(TODAY()+400),"",IF(CUBE05ロングプラン見積書・申込書!$O$33=0,"",CUBE05ロングプラン見積書・申込書!$O$33+F43+6))</f>
        <v/>
      </c>
      <c r="Q43" s="99">
        <v>39</v>
      </c>
    </row>
    <row r="44" spans="4:17" x14ac:dyDescent="0.3">
      <c r="D44" s="81">
        <f t="shared" ca="1" si="1"/>
        <v>70</v>
      </c>
      <c r="E44" s="84">
        <f t="shared" ca="1" si="3"/>
        <v>45836</v>
      </c>
      <c r="F44" s="95">
        <v>40</v>
      </c>
      <c r="G44" s="84" t="str">
        <f ca="1">IF(IF(CUBE05ロングプラン見積書・申込書!$O$33=0,"",CUBE05ロングプラン見積書・申込書!$O$33+F44+6)&gt;(TODAY()+400),"",IF(CUBE05ロングプラン見積書・申込書!$O$33=0,"",CUBE05ロングプラン見積書・申込書!$O$33+F44+6))</f>
        <v/>
      </c>
      <c r="Q44" s="99">
        <v>40</v>
      </c>
    </row>
    <row r="45" spans="4:17" x14ac:dyDescent="0.3">
      <c r="D45" s="81">
        <f t="shared" ca="1" si="1"/>
        <v>71</v>
      </c>
      <c r="E45" s="84">
        <f t="shared" ca="1" si="3"/>
        <v>45837</v>
      </c>
      <c r="F45" s="81">
        <v>41</v>
      </c>
      <c r="G45" s="84" t="str">
        <f ca="1">IF(IF(CUBE05ロングプラン見積書・申込書!$O$33=0,"",CUBE05ロングプラン見積書・申込書!$O$33+F45+6)&gt;(TODAY()+400),"",IF(CUBE05ロングプラン見積書・申込書!$O$33=0,"",CUBE05ロングプラン見積書・申込書!$O$33+F45+6))</f>
        <v/>
      </c>
      <c r="Q45" s="99">
        <v>41</v>
      </c>
    </row>
    <row r="46" spans="4:17" x14ac:dyDescent="0.3">
      <c r="D46" s="81">
        <f t="shared" ca="1" si="1"/>
        <v>72</v>
      </c>
      <c r="E46" s="84">
        <f t="shared" ca="1" si="3"/>
        <v>45838</v>
      </c>
      <c r="F46" s="95">
        <v>42</v>
      </c>
      <c r="G46" s="84" t="str">
        <f ca="1">IF(IF(CUBE05ロングプラン見積書・申込書!$O$33=0,"",CUBE05ロングプラン見積書・申込書!$O$33+F46+6)&gt;(TODAY()+400),"",IF(CUBE05ロングプラン見積書・申込書!$O$33=0,"",CUBE05ロングプラン見積書・申込書!$O$33+F46+6))</f>
        <v/>
      </c>
      <c r="Q46" s="99">
        <v>42</v>
      </c>
    </row>
    <row r="47" spans="4:17" x14ac:dyDescent="0.3">
      <c r="D47" s="81">
        <f t="shared" ca="1" si="1"/>
        <v>73</v>
      </c>
      <c r="E47" s="84">
        <f t="shared" ca="1" si="3"/>
        <v>45839</v>
      </c>
      <c r="F47" s="81">
        <v>43</v>
      </c>
      <c r="G47" s="84" t="str">
        <f ca="1">IF(IF(CUBE05ロングプラン見積書・申込書!$O$33=0,"",CUBE05ロングプラン見積書・申込書!$O$33+F47+6)&gt;(TODAY()+400),"",IF(CUBE05ロングプラン見積書・申込書!$O$33=0,"",CUBE05ロングプラン見積書・申込書!$O$33+F47+6))</f>
        <v/>
      </c>
      <c r="Q47" s="99">
        <v>43</v>
      </c>
    </row>
    <row r="48" spans="4:17" x14ac:dyDescent="0.3">
      <c r="D48" s="81">
        <f t="shared" ca="1" si="1"/>
        <v>74</v>
      </c>
      <c r="E48" s="84">
        <f t="shared" ca="1" si="3"/>
        <v>45840</v>
      </c>
      <c r="F48" s="95">
        <v>44</v>
      </c>
      <c r="G48" s="84" t="str">
        <f ca="1">IF(IF(CUBE05ロングプラン見積書・申込書!$O$33=0,"",CUBE05ロングプラン見積書・申込書!$O$33+F48+6)&gt;(TODAY()+400),"",IF(CUBE05ロングプラン見積書・申込書!$O$33=0,"",CUBE05ロングプラン見積書・申込書!$O$33+F48+6))</f>
        <v/>
      </c>
      <c r="Q48" s="99">
        <v>44</v>
      </c>
    </row>
    <row r="49" spans="4:17" x14ac:dyDescent="0.3">
      <c r="D49" s="81">
        <f t="shared" ca="1" si="1"/>
        <v>75</v>
      </c>
      <c r="E49" s="84">
        <f t="shared" ca="1" si="3"/>
        <v>45841</v>
      </c>
      <c r="F49" s="81">
        <v>45</v>
      </c>
      <c r="G49" s="84" t="str">
        <f ca="1">IF(IF(CUBE05ロングプラン見積書・申込書!$O$33=0,"",CUBE05ロングプラン見積書・申込書!$O$33+F49+6)&gt;(TODAY()+400),"",IF(CUBE05ロングプラン見積書・申込書!$O$33=0,"",CUBE05ロングプラン見積書・申込書!$O$33+F49+6))</f>
        <v/>
      </c>
      <c r="Q49" s="99">
        <v>45</v>
      </c>
    </row>
    <row r="50" spans="4:17" x14ac:dyDescent="0.3">
      <c r="D50" s="81">
        <f t="shared" ca="1" si="1"/>
        <v>76</v>
      </c>
      <c r="E50" s="84">
        <f t="shared" ca="1" si="3"/>
        <v>45842</v>
      </c>
      <c r="F50" s="95">
        <v>46</v>
      </c>
      <c r="G50" s="84" t="str">
        <f ca="1">IF(IF(CUBE05ロングプラン見積書・申込書!$O$33=0,"",CUBE05ロングプラン見積書・申込書!$O$33+F50+6)&gt;(TODAY()+400),"",IF(CUBE05ロングプラン見積書・申込書!$O$33=0,"",CUBE05ロングプラン見積書・申込書!$O$33+F50+6))</f>
        <v/>
      </c>
      <c r="Q50" s="99">
        <v>46</v>
      </c>
    </row>
    <row r="51" spans="4:17" x14ac:dyDescent="0.3">
      <c r="D51" s="81">
        <f t="shared" ca="1" si="1"/>
        <v>77</v>
      </c>
      <c r="E51" s="84">
        <f t="shared" ca="1" si="3"/>
        <v>45843</v>
      </c>
      <c r="F51" s="81">
        <v>47</v>
      </c>
      <c r="G51" s="84" t="str">
        <f ca="1">IF(IF(CUBE05ロングプラン見積書・申込書!$O$33=0,"",CUBE05ロングプラン見積書・申込書!$O$33+F51+6)&gt;(TODAY()+400),"",IF(CUBE05ロングプラン見積書・申込書!$O$33=0,"",CUBE05ロングプラン見積書・申込書!$O$33+F51+6))</f>
        <v/>
      </c>
      <c r="Q51" s="99">
        <v>47</v>
      </c>
    </row>
    <row r="52" spans="4:17" x14ac:dyDescent="0.3">
      <c r="D52" s="81">
        <f t="shared" ca="1" si="1"/>
        <v>78</v>
      </c>
      <c r="E52" s="84">
        <f t="shared" ca="1" si="3"/>
        <v>45844</v>
      </c>
      <c r="F52" s="95">
        <v>48</v>
      </c>
      <c r="G52" s="84" t="str">
        <f ca="1">IF(IF(CUBE05ロングプラン見積書・申込書!$O$33=0,"",CUBE05ロングプラン見積書・申込書!$O$33+F52+6)&gt;(TODAY()+400),"",IF(CUBE05ロングプラン見積書・申込書!$O$33=0,"",CUBE05ロングプラン見積書・申込書!$O$33+F52+6))</f>
        <v/>
      </c>
      <c r="Q52" s="99">
        <v>48</v>
      </c>
    </row>
    <row r="53" spans="4:17" x14ac:dyDescent="0.3">
      <c r="D53" s="81">
        <f t="shared" ca="1" si="1"/>
        <v>79</v>
      </c>
      <c r="E53" s="84">
        <f t="shared" ca="1" si="3"/>
        <v>45845</v>
      </c>
      <c r="F53" s="81">
        <v>49</v>
      </c>
      <c r="G53" s="84" t="str">
        <f ca="1">IF(IF(CUBE05ロングプラン見積書・申込書!$O$33=0,"",CUBE05ロングプラン見積書・申込書!$O$33+F53+6)&gt;(TODAY()+400),"",IF(CUBE05ロングプラン見積書・申込書!$O$33=0,"",CUBE05ロングプラン見積書・申込書!$O$33+F53+6))</f>
        <v/>
      </c>
      <c r="Q53" s="99">
        <v>49</v>
      </c>
    </row>
    <row r="54" spans="4:17" x14ac:dyDescent="0.3">
      <c r="D54" s="81">
        <f t="shared" ca="1" si="1"/>
        <v>80</v>
      </c>
      <c r="E54" s="84">
        <f t="shared" ca="1" si="3"/>
        <v>45846</v>
      </c>
      <c r="F54" s="95">
        <v>50</v>
      </c>
      <c r="G54" s="84" t="str">
        <f ca="1">IF(IF(CUBE05ロングプラン見積書・申込書!$O$33=0,"",CUBE05ロングプラン見積書・申込書!$O$33+F54+6)&gt;(TODAY()+400),"",IF(CUBE05ロングプラン見積書・申込書!$O$33=0,"",CUBE05ロングプラン見積書・申込書!$O$33+F54+6))</f>
        <v/>
      </c>
      <c r="Q54" s="99">
        <v>50</v>
      </c>
    </row>
    <row r="55" spans="4:17" x14ac:dyDescent="0.3">
      <c r="D55" s="81">
        <f t="shared" ca="1" si="1"/>
        <v>81</v>
      </c>
      <c r="E55" s="84">
        <f t="shared" ca="1" si="3"/>
        <v>45847</v>
      </c>
      <c r="F55" s="81">
        <v>51</v>
      </c>
      <c r="G55" s="84" t="str">
        <f ca="1">IF(IF(CUBE05ロングプラン見積書・申込書!$O$33=0,"",CUBE05ロングプラン見積書・申込書!$O$33+F55+6)&gt;(TODAY()+400),"",IF(CUBE05ロングプラン見積書・申込書!$O$33=0,"",CUBE05ロングプラン見積書・申込書!$O$33+F55+6))</f>
        <v/>
      </c>
      <c r="Q55" s="99">
        <v>51</v>
      </c>
    </row>
    <row r="56" spans="4:17" x14ac:dyDescent="0.3">
      <c r="D56" s="81">
        <f t="shared" ca="1" si="1"/>
        <v>82</v>
      </c>
      <c r="E56" s="84">
        <f t="shared" ca="1" si="3"/>
        <v>45848</v>
      </c>
      <c r="F56" s="95">
        <v>52</v>
      </c>
      <c r="G56" s="84" t="str">
        <f ca="1">IF(IF(CUBE05ロングプラン見積書・申込書!$O$33=0,"",CUBE05ロングプラン見積書・申込書!$O$33+F56+6)&gt;(TODAY()+400),"",IF(CUBE05ロングプラン見積書・申込書!$O$33=0,"",CUBE05ロングプラン見積書・申込書!$O$33+F56+6))</f>
        <v/>
      </c>
      <c r="Q56" s="99">
        <v>52</v>
      </c>
    </row>
    <row r="57" spans="4:17" x14ac:dyDescent="0.3">
      <c r="D57" s="81">
        <f t="shared" ca="1" si="1"/>
        <v>83</v>
      </c>
      <c r="E57" s="84">
        <f t="shared" ca="1" si="3"/>
        <v>45849</v>
      </c>
      <c r="F57" s="81">
        <v>53</v>
      </c>
      <c r="G57" s="84" t="str">
        <f ca="1">IF(IF(CUBE05ロングプラン見積書・申込書!$O$33=0,"",CUBE05ロングプラン見積書・申込書!$O$33+F57+6)&gt;(TODAY()+400),"",IF(CUBE05ロングプラン見積書・申込書!$O$33=0,"",CUBE05ロングプラン見積書・申込書!$O$33+F57+6))</f>
        <v/>
      </c>
      <c r="Q57" s="99">
        <v>53</v>
      </c>
    </row>
    <row r="58" spans="4:17" x14ac:dyDescent="0.3">
      <c r="D58" s="81">
        <f t="shared" ca="1" si="1"/>
        <v>84</v>
      </c>
      <c r="E58" s="84">
        <f t="shared" ca="1" si="3"/>
        <v>45850</v>
      </c>
      <c r="F58" s="95">
        <v>54</v>
      </c>
      <c r="G58" s="84" t="str">
        <f ca="1">IF(IF(CUBE05ロングプラン見積書・申込書!$O$33=0,"",CUBE05ロングプラン見積書・申込書!$O$33+F58+6)&gt;(TODAY()+400),"",IF(CUBE05ロングプラン見積書・申込書!$O$33=0,"",CUBE05ロングプラン見積書・申込書!$O$33+F58+6))</f>
        <v/>
      </c>
      <c r="Q58" s="99">
        <v>54</v>
      </c>
    </row>
    <row r="59" spans="4:17" x14ac:dyDescent="0.3">
      <c r="D59" s="81">
        <f t="shared" ca="1" si="1"/>
        <v>85</v>
      </c>
      <c r="E59" s="84">
        <f t="shared" ca="1" si="3"/>
        <v>45851</v>
      </c>
      <c r="F59" s="81">
        <v>55</v>
      </c>
      <c r="G59" s="84" t="str">
        <f ca="1">IF(IF(CUBE05ロングプラン見積書・申込書!$O$33=0,"",CUBE05ロングプラン見積書・申込書!$O$33+F59+6)&gt;(TODAY()+400),"",IF(CUBE05ロングプラン見積書・申込書!$O$33=0,"",CUBE05ロングプラン見積書・申込書!$O$33+F59+6))</f>
        <v/>
      </c>
      <c r="Q59" s="99">
        <v>55</v>
      </c>
    </row>
    <row r="60" spans="4:17" x14ac:dyDescent="0.3">
      <c r="D60" s="81">
        <f t="shared" ca="1" si="1"/>
        <v>86</v>
      </c>
      <c r="E60" s="84">
        <f t="shared" ca="1" si="3"/>
        <v>45852</v>
      </c>
      <c r="F60" s="95">
        <v>56</v>
      </c>
      <c r="G60" s="84" t="str">
        <f ca="1">IF(IF(CUBE05ロングプラン見積書・申込書!$O$33=0,"",CUBE05ロングプラン見積書・申込書!$O$33+F60+6)&gt;(TODAY()+400),"",IF(CUBE05ロングプラン見積書・申込書!$O$33=0,"",CUBE05ロングプラン見積書・申込書!$O$33+F60+6))</f>
        <v/>
      </c>
      <c r="Q60" s="99">
        <v>56</v>
      </c>
    </row>
    <row r="61" spans="4:17" x14ac:dyDescent="0.3">
      <c r="D61" s="81">
        <f t="shared" ca="1" si="1"/>
        <v>87</v>
      </c>
      <c r="E61" s="84">
        <f t="shared" ca="1" si="3"/>
        <v>45853</v>
      </c>
      <c r="F61" s="81">
        <v>57</v>
      </c>
      <c r="G61" s="84" t="str">
        <f ca="1">IF(IF(CUBE05ロングプラン見積書・申込書!$O$33=0,"",CUBE05ロングプラン見積書・申込書!$O$33+F61+6)&gt;(TODAY()+400),"",IF(CUBE05ロングプラン見積書・申込書!$O$33=0,"",CUBE05ロングプラン見積書・申込書!$O$33+F61+6))</f>
        <v/>
      </c>
      <c r="Q61" s="99">
        <v>57</v>
      </c>
    </row>
    <row r="62" spans="4:17" x14ac:dyDescent="0.3">
      <c r="D62" s="81">
        <f t="shared" ca="1" si="1"/>
        <v>88</v>
      </c>
      <c r="E62" s="84">
        <f t="shared" ca="1" si="3"/>
        <v>45854</v>
      </c>
      <c r="F62" s="95">
        <v>58</v>
      </c>
      <c r="G62" s="84" t="str">
        <f ca="1">IF(IF(CUBE05ロングプラン見積書・申込書!$O$33=0,"",CUBE05ロングプラン見積書・申込書!$O$33+F62+6)&gt;(TODAY()+400),"",IF(CUBE05ロングプラン見積書・申込書!$O$33=0,"",CUBE05ロングプラン見積書・申込書!$O$33+F62+6))</f>
        <v/>
      </c>
      <c r="Q62" s="99">
        <v>58</v>
      </c>
    </row>
    <row r="63" spans="4:17" x14ac:dyDescent="0.3">
      <c r="D63" s="81">
        <f t="shared" ca="1" si="1"/>
        <v>89</v>
      </c>
      <c r="E63" s="84">
        <f t="shared" ca="1" si="3"/>
        <v>45855</v>
      </c>
      <c r="F63" s="81">
        <v>59</v>
      </c>
      <c r="G63" s="84" t="str">
        <f ca="1">IF(IF(CUBE05ロングプラン見積書・申込書!$O$33=0,"",CUBE05ロングプラン見積書・申込書!$O$33+F63+6)&gt;(TODAY()+400),"",IF(CUBE05ロングプラン見積書・申込書!$O$33=0,"",CUBE05ロングプラン見積書・申込書!$O$33+F63+6))</f>
        <v/>
      </c>
      <c r="Q63" s="99">
        <v>59</v>
      </c>
    </row>
    <row r="64" spans="4:17" x14ac:dyDescent="0.3">
      <c r="D64" s="81">
        <f t="shared" ca="1" si="1"/>
        <v>90</v>
      </c>
      <c r="E64" s="84">
        <f t="shared" ca="1" si="3"/>
        <v>45856</v>
      </c>
      <c r="F64" s="95">
        <v>60</v>
      </c>
      <c r="G64" s="84" t="str">
        <f ca="1">IF(IF(CUBE05ロングプラン見積書・申込書!$O$33=0,"",CUBE05ロングプラン見積書・申込書!$O$33+F64+6)&gt;(TODAY()+400),"",IF(CUBE05ロングプラン見積書・申込書!$O$33=0,"",CUBE05ロングプラン見積書・申込書!$O$33+F64+6))</f>
        <v/>
      </c>
    </row>
    <row r="65" spans="4:7" x14ac:dyDescent="0.3">
      <c r="D65" s="81">
        <f t="shared" ca="1" si="1"/>
        <v>91</v>
      </c>
      <c r="E65" s="84">
        <f t="shared" ca="1" si="3"/>
        <v>45857</v>
      </c>
      <c r="F65" s="81">
        <v>61</v>
      </c>
      <c r="G65" s="84" t="str">
        <f ca="1">IF(IF(CUBE05ロングプラン見積書・申込書!$O$33=0,"",CUBE05ロングプラン見積書・申込書!$O$33+F65+6)&gt;(TODAY()+400),"",IF(CUBE05ロングプラン見積書・申込書!$O$33=0,"",CUBE05ロングプラン見積書・申込書!$O$33+F65+6))</f>
        <v/>
      </c>
    </row>
    <row r="66" spans="4:7" x14ac:dyDescent="0.3">
      <c r="D66" s="81">
        <f t="shared" ca="1" si="1"/>
        <v>92</v>
      </c>
      <c r="E66" s="84">
        <f t="shared" ca="1" si="3"/>
        <v>45858</v>
      </c>
      <c r="F66" s="95">
        <v>62</v>
      </c>
      <c r="G66" s="84" t="str">
        <f ca="1">IF(IF(CUBE05ロングプラン見積書・申込書!$O$33=0,"",CUBE05ロングプラン見積書・申込書!$O$33+F66+6)&gt;(TODAY()+400),"",IF(CUBE05ロングプラン見積書・申込書!$O$33=0,"",CUBE05ロングプラン見積書・申込書!$O$33+F66+6))</f>
        <v/>
      </c>
    </row>
    <row r="67" spans="4:7" x14ac:dyDescent="0.3">
      <c r="D67" s="81">
        <f t="shared" ca="1" si="1"/>
        <v>93</v>
      </c>
      <c r="E67" s="84">
        <f t="shared" ca="1" si="3"/>
        <v>45859</v>
      </c>
      <c r="F67" s="81">
        <v>63</v>
      </c>
      <c r="G67" s="84" t="str">
        <f ca="1">IF(IF(CUBE05ロングプラン見積書・申込書!$O$33=0,"",CUBE05ロングプラン見積書・申込書!$O$33+F67+6)&gt;(TODAY()+400),"",IF(CUBE05ロングプラン見積書・申込書!$O$33=0,"",CUBE05ロングプラン見積書・申込書!$O$33+F67+6))</f>
        <v/>
      </c>
    </row>
    <row r="68" spans="4:7" x14ac:dyDescent="0.3">
      <c r="D68" s="81">
        <f t="shared" ca="1" si="1"/>
        <v>94</v>
      </c>
      <c r="E68" s="84">
        <f t="shared" ca="1" si="3"/>
        <v>45860</v>
      </c>
      <c r="F68" s="95">
        <v>64</v>
      </c>
      <c r="G68" s="84" t="str">
        <f ca="1">IF(IF(CUBE05ロングプラン見積書・申込書!$O$33=0,"",CUBE05ロングプラン見積書・申込書!$O$33+F68+6)&gt;(TODAY()+400),"",IF(CUBE05ロングプラン見積書・申込書!$O$33=0,"",CUBE05ロングプラン見積書・申込書!$O$33+F68+6))</f>
        <v/>
      </c>
    </row>
    <row r="69" spans="4:7" x14ac:dyDescent="0.3">
      <c r="D69" s="81">
        <f t="shared" ca="1" si="1"/>
        <v>95</v>
      </c>
      <c r="E69" s="84">
        <f t="shared" ca="1" si="3"/>
        <v>45861</v>
      </c>
      <c r="F69" s="81">
        <v>65</v>
      </c>
      <c r="G69" s="84" t="str">
        <f ca="1">IF(IF(CUBE05ロングプラン見積書・申込書!$O$33=0,"",CUBE05ロングプラン見積書・申込書!$O$33+F69+6)&gt;(TODAY()+400),"",IF(CUBE05ロングプラン見積書・申込書!$O$33=0,"",CUBE05ロングプラン見積書・申込書!$O$33+F69+6))</f>
        <v/>
      </c>
    </row>
    <row r="70" spans="4:7" x14ac:dyDescent="0.3">
      <c r="D70" s="81">
        <f t="shared" ref="D70:D84" ca="1" si="4">D69+1</f>
        <v>96</v>
      </c>
      <c r="E70" s="84">
        <f t="shared" ca="1" si="3"/>
        <v>45862</v>
      </c>
      <c r="F70" s="95">
        <v>66</v>
      </c>
      <c r="G70" s="84" t="str">
        <f ca="1">IF(IF(CUBE05ロングプラン見積書・申込書!$O$33=0,"",CUBE05ロングプラン見積書・申込書!$O$33+F70+6)&gt;(TODAY()+400),"",IF(CUBE05ロングプラン見積書・申込書!$O$33=0,"",CUBE05ロングプラン見積書・申込書!$O$33+F70+6))</f>
        <v/>
      </c>
    </row>
    <row r="71" spans="4:7" x14ac:dyDescent="0.3">
      <c r="D71" s="81">
        <f t="shared" ca="1" si="4"/>
        <v>97</v>
      </c>
      <c r="E71" s="84">
        <f t="shared" ca="1" si="3"/>
        <v>45863</v>
      </c>
      <c r="F71" s="81">
        <v>67</v>
      </c>
      <c r="G71" s="84" t="str">
        <f ca="1">IF(IF(CUBE05ロングプラン見積書・申込書!$O$33=0,"",CUBE05ロングプラン見積書・申込書!$O$33+F71+6)&gt;(TODAY()+400),"",IF(CUBE05ロングプラン見積書・申込書!$O$33=0,"",CUBE05ロングプラン見積書・申込書!$O$33+F71+6))</f>
        <v/>
      </c>
    </row>
    <row r="72" spans="4:7" x14ac:dyDescent="0.3">
      <c r="D72" s="81">
        <f t="shared" ca="1" si="4"/>
        <v>98</v>
      </c>
      <c r="E72" s="84">
        <f t="shared" ca="1" si="3"/>
        <v>45864</v>
      </c>
      <c r="F72" s="95">
        <v>68</v>
      </c>
      <c r="G72" s="84" t="str">
        <f ca="1">IF(IF(CUBE05ロングプラン見積書・申込書!$O$33=0,"",CUBE05ロングプラン見積書・申込書!$O$33+F72+6)&gt;(TODAY()+400),"",IF(CUBE05ロングプラン見積書・申込書!$O$33=0,"",CUBE05ロングプラン見積書・申込書!$O$33+F72+6))</f>
        <v/>
      </c>
    </row>
    <row r="73" spans="4:7" x14ac:dyDescent="0.3">
      <c r="D73" s="81">
        <f t="shared" ca="1" si="4"/>
        <v>99</v>
      </c>
      <c r="E73" s="84">
        <f t="shared" ca="1" si="3"/>
        <v>45865</v>
      </c>
      <c r="F73" s="81">
        <v>69</v>
      </c>
      <c r="G73" s="84" t="str">
        <f ca="1">IF(IF(CUBE05ロングプラン見積書・申込書!$O$33=0,"",CUBE05ロングプラン見積書・申込書!$O$33+F73+6)&gt;(TODAY()+400),"",IF(CUBE05ロングプラン見積書・申込書!$O$33=0,"",CUBE05ロングプラン見積書・申込書!$O$33+F73+6))</f>
        <v/>
      </c>
    </row>
    <row r="74" spans="4:7" x14ac:dyDescent="0.3">
      <c r="D74" s="81">
        <f t="shared" ca="1" si="4"/>
        <v>100</v>
      </c>
      <c r="E74" s="84">
        <f t="shared" ca="1" si="3"/>
        <v>45866</v>
      </c>
      <c r="F74" s="95">
        <v>70</v>
      </c>
      <c r="G74" s="84" t="str">
        <f ca="1">IF(IF(CUBE05ロングプラン見積書・申込書!$O$33=0,"",CUBE05ロングプラン見積書・申込書!$O$33+F74+6)&gt;(TODAY()+400),"",IF(CUBE05ロングプラン見積書・申込書!$O$33=0,"",CUBE05ロングプラン見積書・申込書!$O$33+F74+6))</f>
        <v/>
      </c>
    </row>
    <row r="75" spans="4:7" x14ac:dyDescent="0.3">
      <c r="D75" s="81">
        <f t="shared" ca="1" si="4"/>
        <v>101</v>
      </c>
      <c r="E75" s="84">
        <f t="shared" ref="E75:E101" ca="1" si="5">TODAY()+D75</f>
        <v>45867</v>
      </c>
      <c r="F75" s="81">
        <v>71</v>
      </c>
      <c r="G75" s="84" t="str">
        <f ca="1">IF(IF(CUBE05ロングプラン見積書・申込書!$O$33=0,"",CUBE05ロングプラン見積書・申込書!$O$33+F75+6)&gt;(TODAY()+400),"",IF(CUBE05ロングプラン見積書・申込書!$O$33=0,"",CUBE05ロングプラン見積書・申込書!$O$33+F75+6))</f>
        <v/>
      </c>
    </row>
    <row r="76" spans="4:7" x14ac:dyDescent="0.3">
      <c r="D76" s="81">
        <f t="shared" ca="1" si="4"/>
        <v>102</v>
      </c>
      <c r="E76" s="84">
        <f t="shared" ca="1" si="5"/>
        <v>45868</v>
      </c>
      <c r="F76" s="95">
        <v>72</v>
      </c>
      <c r="G76" s="84" t="str">
        <f ca="1">IF(IF(CUBE05ロングプラン見積書・申込書!$O$33=0,"",CUBE05ロングプラン見積書・申込書!$O$33+F76+6)&gt;(TODAY()+400),"",IF(CUBE05ロングプラン見積書・申込書!$O$33=0,"",CUBE05ロングプラン見積書・申込書!$O$33+F76+6))</f>
        <v/>
      </c>
    </row>
    <row r="77" spans="4:7" x14ac:dyDescent="0.3">
      <c r="D77" s="81">
        <f t="shared" ca="1" si="4"/>
        <v>103</v>
      </c>
      <c r="E77" s="84">
        <f t="shared" ca="1" si="5"/>
        <v>45869</v>
      </c>
      <c r="F77" s="81">
        <v>73</v>
      </c>
      <c r="G77" s="84" t="str">
        <f ca="1">IF(IF(CUBE05ロングプラン見積書・申込書!$O$33=0,"",CUBE05ロングプラン見積書・申込書!$O$33+F77+6)&gt;(TODAY()+400),"",IF(CUBE05ロングプラン見積書・申込書!$O$33=0,"",CUBE05ロングプラン見積書・申込書!$O$33+F77+6))</f>
        <v/>
      </c>
    </row>
    <row r="78" spans="4:7" x14ac:dyDescent="0.3">
      <c r="D78" s="81">
        <f t="shared" ca="1" si="4"/>
        <v>104</v>
      </c>
      <c r="E78" s="84">
        <f t="shared" ca="1" si="5"/>
        <v>45870</v>
      </c>
      <c r="F78" s="95">
        <v>74</v>
      </c>
      <c r="G78" s="84" t="str">
        <f ca="1">IF(IF(CUBE05ロングプラン見積書・申込書!$O$33=0,"",CUBE05ロングプラン見積書・申込書!$O$33+F78+6)&gt;(TODAY()+400),"",IF(CUBE05ロングプラン見積書・申込書!$O$33=0,"",CUBE05ロングプラン見積書・申込書!$O$33+F78+6))</f>
        <v/>
      </c>
    </row>
    <row r="79" spans="4:7" x14ac:dyDescent="0.3">
      <c r="D79" s="81">
        <f t="shared" ca="1" si="4"/>
        <v>105</v>
      </c>
      <c r="E79" s="84">
        <f t="shared" ca="1" si="5"/>
        <v>45871</v>
      </c>
      <c r="F79" s="81">
        <v>75</v>
      </c>
      <c r="G79" s="84" t="str">
        <f ca="1">IF(IF(CUBE05ロングプラン見積書・申込書!$O$33=0,"",CUBE05ロングプラン見積書・申込書!$O$33+F79+6)&gt;(TODAY()+400),"",IF(CUBE05ロングプラン見積書・申込書!$O$33=0,"",CUBE05ロングプラン見積書・申込書!$O$33+F79+6))</f>
        <v/>
      </c>
    </row>
    <row r="80" spans="4:7" x14ac:dyDescent="0.3">
      <c r="D80" s="81">
        <f t="shared" ca="1" si="4"/>
        <v>106</v>
      </c>
      <c r="E80" s="84">
        <f t="shared" ca="1" si="5"/>
        <v>45872</v>
      </c>
      <c r="F80" s="95">
        <v>76</v>
      </c>
      <c r="G80" s="84" t="str">
        <f ca="1">IF(IF(CUBE05ロングプラン見積書・申込書!$O$33=0,"",CUBE05ロングプラン見積書・申込書!$O$33+F80+6)&gt;(TODAY()+400),"",IF(CUBE05ロングプラン見積書・申込書!$O$33=0,"",CUBE05ロングプラン見積書・申込書!$O$33+F80+6))</f>
        <v/>
      </c>
    </row>
    <row r="81" spans="4:7" x14ac:dyDescent="0.3">
      <c r="D81" s="81">
        <f t="shared" ca="1" si="4"/>
        <v>107</v>
      </c>
      <c r="E81" s="84">
        <f t="shared" ca="1" si="5"/>
        <v>45873</v>
      </c>
      <c r="F81" s="81">
        <v>77</v>
      </c>
      <c r="G81" s="84" t="str">
        <f ca="1">IF(IF(CUBE05ロングプラン見積書・申込書!$O$33=0,"",CUBE05ロングプラン見積書・申込書!$O$33+F81+6)&gt;(TODAY()+400),"",IF(CUBE05ロングプラン見積書・申込書!$O$33=0,"",CUBE05ロングプラン見積書・申込書!$O$33+F81+6))</f>
        <v/>
      </c>
    </row>
    <row r="82" spans="4:7" x14ac:dyDescent="0.3">
      <c r="D82" s="81">
        <f t="shared" ca="1" si="4"/>
        <v>108</v>
      </c>
      <c r="E82" s="84">
        <f t="shared" ca="1" si="5"/>
        <v>45874</v>
      </c>
      <c r="F82" s="95">
        <v>78</v>
      </c>
      <c r="G82" s="84" t="str">
        <f ca="1">IF(IF(CUBE05ロングプラン見積書・申込書!$O$33=0,"",CUBE05ロングプラン見積書・申込書!$O$33+F82+6)&gt;(TODAY()+400),"",IF(CUBE05ロングプラン見積書・申込書!$O$33=0,"",CUBE05ロングプラン見積書・申込書!$O$33+F82+6))</f>
        <v/>
      </c>
    </row>
    <row r="83" spans="4:7" x14ac:dyDescent="0.3">
      <c r="D83" s="81">
        <f t="shared" ca="1" si="4"/>
        <v>109</v>
      </c>
      <c r="E83" s="84">
        <f t="shared" ca="1" si="5"/>
        <v>45875</v>
      </c>
      <c r="F83" s="81">
        <v>79</v>
      </c>
      <c r="G83" s="84" t="str">
        <f ca="1">IF(IF(CUBE05ロングプラン見積書・申込書!$O$33=0,"",CUBE05ロングプラン見積書・申込書!$O$33+F83+6)&gt;(TODAY()+400),"",IF(CUBE05ロングプラン見積書・申込書!$O$33=0,"",CUBE05ロングプラン見積書・申込書!$O$33+F83+6))</f>
        <v/>
      </c>
    </row>
    <row r="84" spans="4:7" x14ac:dyDescent="0.3">
      <c r="D84" s="81">
        <f t="shared" ca="1" si="4"/>
        <v>110</v>
      </c>
      <c r="E84" s="84">
        <f t="shared" ca="1" si="5"/>
        <v>45876</v>
      </c>
      <c r="F84" s="95">
        <v>80</v>
      </c>
      <c r="G84" s="84" t="str">
        <f ca="1">IF(IF(CUBE05ロングプラン見積書・申込書!$O$33=0,"",CUBE05ロングプラン見積書・申込書!$O$33+F84+6)&gt;(TODAY()+400),"",IF(CUBE05ロングプラン見積書・申込書!$O$33=0,"",CUBE05ロングプラン見積書・申込書!$O$33+F84+6))</f>
        <v/>
      </c>
    </row>
    <row r="85" spans="4:7" x14ac:dyDescent="0.3">
      <c r="D85" s="81">
        <f ca="1">D84+1</f>
        <v>111</v>
      </c>
      <c r="E85" s="84">
        <f t="shared" ca="1" si="5"/>
        <v>45877</v>
      </c>
      <c r="F85" s="81">
        <v>81</v>
      </c>
      <c r="G85" s="84" t="str">
        <f ca="1">IF(IF(CUBE05ロングプラン見積書・申込書!$O$33=0,"",CUBE05ロングプラン見積書・申込書!$O$33+F85+6)&gt;(TODAY()+400),"",IF(CUBE05ロングプラン見積書・申込書!$O$33=0,"",CUBE05ロングプラン見積書・申込書!$O$33+F85+6))</f>
        <v/>
      </c>
    </row>
    <row r="86" spans="4:7" x14ac:dyDescent="0.3">
      <c r="D86" s="81">
        <f t="shared" ref="D86:D101" ca="1" si="6">D85+1</f>
        <v>112</v>
      </c>
      <c r="E86" s="84">
        <f t="shared" ca="1" si="5"/>
        <v>45878</v>
      </c>
      <c r="F86" s="95">
        <v>82</v>
      </c>
      <c r="G86" s="84" t="str">
        <f ca="1">IF(IF(CUBE05ロングプラン見積書・申込書!$O$33=0,"",CUBE05ロングプラン見積書・申込書!$O$33+F86+6)&gt;(TODAY()+400),"",IF(CUBE05ロングプラン見積書・申込書!$O$33=0,"",CUBE05ロングプラン見積書・申込書!$O$33+F86+6))</f>
        <v/>
      </c>
    </row>
    <row r="87" spans="4:7" x14ac:dyDescent="0.3">
      <c r="D87" s="81">
        <f t="shared" ca="1" si="6"/>
        <v>113</v>
      </c>
      <c r="E87" s="84">
        <f t="shared" ca="1" si="5"/>
        <v>45879</v>
      </c>
      <c r="F87" s="81">
        <v>83</v>
      </c>
      <c r="G87" s="84" t="str">
        <f ca="1">IF(IF(CUBE05ロングプラン見積書・申込書!$O$33=0,"",CUBE05ロングプラン見積書・申込書!$O$33+F87+6)&gt;(TODAY()+400),"",IF(CUBE05ロングプラン見積書・申込書!$O$33=0,"",CUBE05ロングプラン見積書・申込書!$O$33+F87+6))</f>
        <v/>
      </c>
    </row>
    <row r="88" spans="4:7" x14ac:dyDescent="0.3">
      <c r="D88" s="81">
        <f t="shared" ca="1" si="6"/>
        <v>114</v>
      </c>
      <c r="E88" s="84">
        <f t="shared" ca="1" si="5"/>
        <v>45880</v>
      </c>
      <c r="F88" s="95">
        <v>84</v>
      </c>
      <c r="G88" s="84" t="str">
        <f ca="1">IF(IF(CUBE05ロングプラン見積書・申込書!$O$33=0,"",CUBE05ロングプラン見積書・申込書!$O$33+F88+6)&gt;(TODAY()+400),"",IF(CUBE05ロングプラン見積書・申込書!$O$33=0,"",CUBE05ロングプラン見積書・申込書!$O$33+F88+6))</f>
        <v/>
      </c>
    </row>
    <row r="89" spans="4:7" x14ac:dyDescent="0.3">
      <c r="D89" s="81">
        <f t="shared" ca="1" si="6"/>
        <v>115</v>
      </c>
      <c r="E89" s="84">
        <f t="shared" ca="1" si="5"/>
        <v>45881</v>
      </c>
      <c r="F89" s="81">
        <v>85</v>
      </c>
      <c r="G89" s="84" t="str">
        <f ca="1">IF(IF(CUBE05ロングプラン見積書・申込書!$O$33=0,"",CUBE05ロングプラン見積書・申込書!$O$33+F89+6)&gt;(TODAY()+400),"",IF(CUBE05ロングプラン見積書・申込書!$O$33=0,"",CUBE05ロングプラン見積書・申込書!$O$33+F89+6))</f>
        <v/>
      </c>
    </row>
    <row r="90" spans="4:7" x14ac:dyDescent="0.3">
      <c r="D90" s="81">
        <f t="shared" ca="1" si="6"/>
        <v>116</v>
      </c>
      <c r="E90" s="84">
        <f t="shared" ca="1" si="5"/>
        <v>45882</v>
      </c>
      <c r="F90" s="95">
        <v>86</v>
      </c>
      <c r="G90" s="84" t="str">
        <f ca="1">IF(IF(CUBE05ロングプラン見積書・申込書!$O$33=0,"",CUBE05ロングプラン見積書・申込書!$O$33+F90+6)&gt;(TODAY()+400),"",IF(CUBE05ロングプラン見積書・申込書!$O$33=0,"",CUBE05ロングプラン見積書・申込書!$O$33+F90+6))</f>
        <v/>
      </c>
    </row>
    <row r="91" spans="4:7" x14ac:dyDescent="0.3">
      <c r="D91" s="81">
        <f t="shared" ca="1" si="6"/>
        <v>117</v>
      </c>
      <c r="E91" s="84">
        <f t="shared" ca="1" si="5"/>
        <v>45883</v>
      </c>
      <c r="F91" s="81">
        <v>87</v>
      </c>
      <c r="G91" s="84" t="str">
        <f ca="1">IF(IF(CUBE05ロングプラン見積書・申込書!$O$33=0,"",CUBE05ロングプラン見積書・申込書!$O$33+F91+6)&gt;(TODAY()+400),"",IF(CUBE05ロングプラン見積書・申込書!$O$33=0,"",CUBE05ロングプラン見積書・申込書!$O$33+F91+6))</f>
        <v/>
      </c>
    </row>
    <row r="92" spans="4:7" x14ac:dyDescent="0.3">
      <c r="D92" s="81">
        <f t="shared" ca="1" si="6"/>
        <v>118</v>
      </c>
      <c r="E92" s="84">
        <f t="shared" ca="1" si="5"/>
        <v>45884</v>
      </c>
      <c r="F92" s="95">
        <v>88</v>
      </c>
      <c r="G92" s="84" t="str">
        <f ca="1">IF(IF(CUBE05ロングプラン見積書・申込書!$O$33=0,"",CUBE05ロングプラン見積書・申込書!$O$33+F92+6)&gt;(TODAY()+400),"",IF(CUBE05ロングプラン見積書・申込書!$O$33=0,"",CUBE05ロングプラン見積書・申込書!$O$33+F92+6))</f>
        <v/>
      </c>
    </row>
    <row r="93" spans="4:7" x14ac:dyDescent="0.3">
      <c r="D93" s="81">
        <f t="shared" ca="1" si="6"/>
        <v>119</v>
      </c>
      <c r="E93" s="84">
        <f t="shared" ca="1" si="5"/>
        <v>45885</v>
      </c>
      <c r="F93" s="81">
        <v>89</v>
      </c>
      <c r="G93" s="84" t="str">
        <f ca="1">IF(IF(CUBE05ロングプラン見積書・申込書!$O$33=0,"",CUBE05ロングプラン見積書・申込書!$O$33+F93+6)&gt;(TODAY()+400),"",IF(CUBE05ロングプラン見積書・申込書!$O$33=0,"",CUBE05ロングプラン見積書・申込書!$O$33+F93+6))</f>
        <v/>
      </c>
    </row>
    <row r="94" spans="4:7" x14ac:dyDescent="0.3">
      <c r="D94" s="81">
        <f t="shared" ca="1" si="6"/>
        <v>120</v>
      </c>
      <c r="E94" s="84">
        <f t="shared" ca="1" si="5"/>
        <v>45886</v>
      </c>
      <c r="F94" s="95">
        <v>90</v>
      </c>
      <c r="G94" s="84" t="str">
        <f ca="1">IF(IF(CUBE05ロングプラン見積書・申込書!$O$33=0,"",CUBE05ロングプラン見積書・申込書!$O$33+F94+6)&gt;(TODAY()+400),"",IF(CUBE05ロングプラン見積書・申込書!$O$33=0,"",CUBE05ロングプラン見積書・申込書!$O$33+F94+6))</f>
        <v/>
      </c>
    </row>
    <row r="95" spans="4:7" x14ac:dyDescent="0.3">
      <c r="D95" s="81">
        <f t="shared" ca="1" si="6"/>
        <v>121</v>
      </c>
      <c r="E95" s="84">
        <f t="shared" ca="1" si="5"/>
        <v>45887</v>
      </c>
      <c r="F95" s="81">
        <v>91</v>
      </c>
      <c r="G95" s="84" t="str">
        <f ca="1">IF(IF(CUBE05ロングプラン見積書・申込書!$O$33=0,"",CUBE05ロングプラン見積書・申込書!$O$33+F95+6)&gt;(TODAY()+400),"",IF(CUBE05ロングプラン見積書・申込書!$O$33=0,"",CUBE05ロングプラン見積書・申込書!$O$33+F95+6))</f>
        <v/>
      </c>
    </row>
    <row r="96" spans="4:7" x14ac:dyDescent="0.3">
      <c r="D96" s="81">
        <f t="shared" ca="1" si="6"/>
        <v>122</v>
      </c>
      <c r="E96" s="84">
        <f t="shared" ca="1" si="5"/>
        <v>45888</v>
      </c>
      <c r="F96" s="95">
        <v>92</v>
      </c>
      <c r="G96" s="84" t="str">
        <f ca="1">IF(IF(CUBE05ロングプラン見積書・申込書!$O$33=0,"",CUBE05ロングプラン見積書・申込書!$O$33+F96+6)&gt;(TODAY()+400),"",IF(CUBE05ロングプラン見積書・申込書!$O$33=0,"",CUBE05ロングプラン見積書・申込書!$O$33+F96+6))</f>
        <v/>
      </c>
    </row>
    <row r="97" spans="4:7" x14ac:dyDescent="0.3">
      <c r="D97" s="81">
        <f t="shared" ca="1" si="6"/>
        <v>123</v>
      </c>
      <c r="E97" s="84">
        <f t="shared" ca="1" si="5"/>
        <v>45889</v>
      </c>
      <c r="F97" s="81">
        <v>93</v>
      </c>
      <c r="G97" s="84" t="str">
        <f ca="1">IF(IF(CUBE05ロングプラン見積書・申込書!$O$33=0,"",CUBE05ロングプラン見積書・申込書!$O$33+F97+6)&gt;(TODAY()+400),"",IF(CUBE05ロングプラン見積書・申込書!$O$33=0,"",CUBE05ロングプラン見積書・申込書!$O$33+F97+6))</f>
        <v/>
      </c>
    </row>
    <row r="98" spans="4:7" x14ac:dyDescent="0.3">
      <c r="D98" s="81">
        <f t="shared" ca="1" si="6"/>
        <v>124</v>
      </c>
      <c r="E98" s="84">
        <f t="shared" ca="1" si="5"/>
        <v>45890</v>
      </c>
      <c r="F98" s="95">
        <v>94</v>
      </c>
      <c r="G98" s="84" t="str">
        <f ca="1">IF(IF(CUBE05ロングプラン見積書・申込書!$O$33=0,"",CUBE05ロングプラン見積書・申込書!$O$33+F98+6)&gt;(TODAY()+400),"",IF(CUBE05ロングプラン見積書・申込書!$O$33=0,"",CUBE05ロングプラン見積書・申込書!$O$33+F98+6))</f>
        <v/>
      </c>
    </row>
    <row r="99" spans="4:7" x14ac:dyDescent="0.3">
      <c r="D99" s="81">
        <f t="shared" ca="1" si="6"/>
        <v>125</v>
      </c>
      <c r="E99" s="84">
        <f t="shared" ca="1" si="5"/>
        <v>45891</v>
      </c>
      <c r="F99" s="81">
        <v>95</v>
      </c>
      <c r="G99" s="84" t="str">
        <f ca="1">IF(IF(CUBE05ロングプラン見積書・申込書!$O$33=0,"",CUBE05ロングプラン見積書・申込書!$O$33+F99+6)&gt;(TODAY()+400),"",IF(CUBE05ロングプラン見積書・申込書!$O$33=0,"",CUBE05ロングプラン見積書・申込書!$O$33+F99+6))</f>
        <v/>
      </c>
    </row>
    <row r="100" spans="4:7" x14ac:dyDescent="0.3">
      <c r="D100" s="81">
        <f t="shared" ca="1" si="6"/>
        <v>126</v>
      </c>
      <c r="E100" s="84">
        <f t="shared" ca="1" si="5"/>
        <v>45892</v>
      </c>
      <c r="F100" s="95">
        <v>96</v>
      </c>
      <c r="G100" s="84" t="str">
        <f ca="1">IF(IF(CUBE05ロングプラン見積書・申込書!$O$33=0,"",CUBE05ロングプラン見積書・申込書!$O$33+F100+6)&gt;(TODAY()+400),"",IF(CUBE05ロングプラン見積書・申込書!$O$33=0,"",CUBE05ロングプラン見積書・申込書!$O$33+F100+6))</f>
        <v/>
      </c>
    </row>
    <row r="101" spans="4:7" x14ac:dyDescent="0.3">
      <c r="D101" s="81">
        <f t="shared" ca="1" si="6"/>
        <v>127</v>
      </c>
      <c r="E101" s="84">
        <f t="shared" ca="1" si="5"/>
        <v>45893</v>
      </c>
      <c r="F101" s="81">
        <v>97</v>
      </c>
      <c r="G101" s="84" t="str">
        <f ca="1">IF(IF(CUBE05ロングプラン見積書・申込書!$O$33=0,"",CUBE05ロングプラン見積書・申込書!$O$33+F101+6)&gt;(TODAY()+400),"",IF(CUBE05ロングプラン見積書・申込書!$O$33=0,"",CUBE05ロングプラン見積書・申込書!$O$33+F101+6))</f>
        <v/>
      </c>
    </row>
    <row r="102" spans="4:7" x14ac:dyDescent="0.3">
      <c r="D102" s="81">
        <f t="shared" ref="D102:D154" ca="1" si="7">D101+1</f>
        <v>128</v>
      </c>
      <c r="E102" s="84">
        <f t="shared" ref="E102:E153" ca="1" si="8">TODAY()+D102</f>
        <v>45894</v>
      </c>
      <c r="F102" s="95">
        <v>98</v>
      </c>
      <c r="G102" s="84" t="str">
        <f ca="1">IF(IF(CUBE05ロングプラン見積書・申込書!$O$33=0,"",CUBE05ロングプラン見積書・申込書!$O$33+F102+6)&gt;(TODAY()+400),"",IF(CUBE05ロングプラン見積書・申込書!$O$33=0,"",CUBE05ロングプラン見積書・申込書!$O$33+F102+6))</f>
        <v/>
      </c>
    </row>
    <row r="103" spans="4:7" x14ac:dyDescent="0.3">
      <c r="D103" s="81">
        <f t="shared" ca="1" si="7"/>
        <v>129</v>
      </c>
      <c r="E103" s="84">
        <f t="shared" ca="1" si="8"/>
        <v>45895</v>
      </c>
      <c r="F103" s="81">
        <v>99</v>
      </c>
      <c r="G103" s="84" t="str">
        <f ca="1">IF(IF(CUBE05ロングプラン見積書・申込書!$O$33=0,"",CUBE05ロングプラン見積書・申込書!$O$33+F103+6)&gt;(TODAY()+400),"",IF(CUBE05ロングプラン見積書・申込書!$O$33=0,"",CUBE05ロングプラン見積書・申込書!$O$33+F103+6))</f>
        <v/>
      </c>
    </row>
    <row r="104" spans="4:7" x14ac:dyDescent="0.3">
      <c r="D104" s="81">
        <f t="shared" ca="1" si="7"/>
        <v>130</v>
      </c>
      <c r="E104" s="84">
        <f t="shared" ca="1" si="8"/>
        <v>45896</v>
      </c>
      <c r="F104" s="95">
        <v>100</v>
      </c>
      <c r="G104" s="84" t="str">
        <f ca="1">IF(IF(CUBE05ロングプラン見積書・申込書!$O$33=0,"",CUBE05ロングプラン見積書・申込書!$O$33+F104+6)&gt;(TODAY()+400),"",IF(CUBE05ロングプラン見積書・申込書!$O$33=0,"",CUBE05ロングプラン見積書・申込書!$O$33+F104+6))</f>
        <v/>
      </c>
    </row>
    <row r="105" spans="4:7" x14ac:dyDescent="0.3">
      <c r="D105" s="81">
        <f t="shared" ca="1" si="7"/>
        <v>131</v>
      </c>
      <c r="E105" s="84">
        <f t="shared" ca="1" si="8"/>
        <v>45897</v>
      </c>
      <c r="F105" s="81">
        <v>101</v>
      </c>
      <c r="G105" s="84" t="str">
        <f ca="1">IF(IF(CUBE05ロングプラン見積書・申込書!$O$33=0,"",CUBE05ロングプラン見積書・申込書!$O$33+F105+6)&gt;(TODAY()+400),"",IF(CUBE05ロングプラン見積書・申込書!$O$33=0,"",CUBE05ロングプラン見積書・申込書!$O$33+F105+6))</f>
        <v/>
      </c>
    </row>
    <row r="106" spans="4:7" x14ac:dyDescent="0.3">
      <c r="D106" s="81">
        <f t="shared" ca="1" si="7"/>
        <v>132</v>
      </c>
      <c r="E106" s="84">
        <f t="shared" ca="1" si="8"/>
        <v>45898</v>
      </c>
      <c r="F106" s="95">
        <v>102</v>
      </c>
      <c r="G106" s="84" t="str">
        <f ca="1">IF(IF(CUBE05ロングプラン見積書・申込書!$O$33=0,"",CUBE05ロングプラン見積書・申込書!$O$33+F106+6)&gt;(TODAY()+400),"",IF(CUBE05ロングプラン見積書・申込書!$O$33=0,"",CUBE05ロングプラン見積書・申込書!$O$33+F106+6))</f>
        <v/>
      </c>
    </row>
    <row r="107" spans="4:7" x14ac:dyDescent="0.3">
      <c r="D107" s="81">
        <f t="shared" ca="1" si="7"/>
        <v>133</v>
      </c>
      <c r="E107" s="84">
        <f t="shared" ca="1" si="8"/>
        <v>45899</v>
      </c>
      <c r="F107" s="81">
        <v>103</v>
      </c>
      <c r="G107" s="84" t="str">
        <f ca="1">IF(IF(CUBE05ロングプラン見積書・申込書!$O$33=0,"",CUBE05ロングプラン見積書・申込書!$O$33+F107+6)&gt;(TODAY()+400),"",IF(CUBE05ロングプラン見積書・申込書!$O$33=0,"",CUBE05ロングプラン見積書・申込書!$O$33+F107+6))</f>
        <v/>
      </c>
    </row>
    <row r="108" spans="4:7" x14ac:dyDescent="0.3">
      <c r="D108" s="81">
        <f t="shared" ca="1" si="7"/>
        <v>134</v>
      </c>
      <c r="E108" s="84">
        <f t="shared" ca="1" si="8"/>
        <v>45900</v>
      </c>
      <c r="F108" s="95">
        <v>104</v>
      </c>
      <c r="G108" s="84" t="str">
        <f ca="1">IF(IF(CUBE05ロングプラン見積書・申込書!$O$33=0,"",CUBE05ロングプラン見積書・申込書!$O$33+F108+6)&gt;(TODAY()+400),"",IF(CUBE05ロングプラン見積書・申込書!$O$33=0,"",CUBE05ロングプラン見積書・申込書!$O$33+F108+6))</f>
        <v/>
      </c>
    </row>
    <row r="109" spans="4:7" x14ac:dyDescent="0.3">
      <c r="D109" s="81">
        <f t="shared" ca="1" si="7"/>
        <v>135</v>
      </c>
      <c r="E109" s="84">
        <f t="shared" ca="1" si="8"/>
        <v>45901</v>
      </c>
      <c r="F109" s="81">
        <v>105</v>
      </c>
      <c r="G109" s="84" t="str">
        <f ca="1">IF(IF(CUBE05ロングプラン見積書・申込書!$O$33=0,"",CUBE05ロングプラン見積書・申込書!$O$33+F109+6)&gt;(TODAY()+400),"",IF(CUBE05ロングプラン見積書・申込書!$O$33=0,"",CUBE05ロングプラン見積書・申込書!$O$33+F109+6))</f>
        <v/>
      </c>
    </row>
    <row r="110" spans="4:7" x14ac:dyDescent="0.3">
      <c r="D110" s="81">
        <f t="shared" ca="1" si="7"/>
        <v>136</v>
      </c>
      <c r="E110" s="84">
        <f t="shared" ca="1" si="8"/>
        <v>45902</v>
      </c>
      <c r="F110" s="95">
        <v>106</v>
      </c>
      <c r="G110" s="84" t="str">
        <f ca="1">IF(IF(CUBE05ロングプラン見積書・申込書!$O$33=0,"",CUBE05ロングプラン見積書・申込書!$O$33+F110+6)&gt;(TODAY()+400),"",IF(CUBE05ロングプラン見積書・申込書!$O$33=0,"",CUBE05ロングプラン見積書・申込書!$O$33+F110+6))</f>
        <v/>
      </c>
    </row>
    <row r="111" spans="4:7" x14ac:dyDescent="0.3">
      <c r="D111" s="81">
        <f t="shared" ca="1" si="7"/>
        <v>137</v>
      </c>
      <c r="E111" s="84">
        <f t="shared" ca="1" si="8"/>
        <v>45903</v>
      </c>
      <c r="F111" s="81">
        <v>107</v>
      </c>
      <c r="G111" s="84" t="str">
        <f ca="1">IF(IF(CUBE05ロングプラン見積書・申込書!$O$33=0,"",CUBE05ロングプラン見積書・申込書!$O$33+F111+6)&gt;(TODAY()+400),"",IF(CUBE05ロングプラン見積書・申込書!$O$33=0,"",CUBE05ロングプラン見積書・申込書!$O$33+F111+6))</f>
        <v/>
      </c>
    </row>
    <row r="112" spans="4:7" x14ac:dyDescent="0.3">
      <c r="D112" s="81">
        <f t="shared" ca="1" si="7"/>
        <v>138</v>
      </c>
      <c r="E112" s="84">
        <f t="shared" ca="1" si="8"/>
        <v>45904</v>
      </c>
      <c r="F112" s="95">
        <v>108</v>
      </c>
      <c r="G112" s="84" t="str">
        <f ca="1">IF(IF(CUBE05ロングプラン見積書・申込書!$O$33=0,"",CUBE05ロングプラン見積書・申込書!$O$33+F112+6)&gt;(TODAY()+400),"",IF(CUBE05ロングプラン見積書・申込書!$O$33=0,"",CUBE05ロングプラン見積書・申込書!$O$33+F112+6))</f>
        <v/>
      </c>
    </row>
    <row r="113" spans="4:7" x14ac:dyDescent="0.3">
      <c r="D113" s="81">
        <f t="shared" ca="1" si="7"/>
        <v>139</v>
      </c>
      <c r="E113" s="84">
        <f t="shared" ca="1" si="8"/>
        <v>45905</v>
      </c>
      <c r="F113" s="81">
        <v>109</v>
      </c>
      <c r="G113" s="84" t="str">
        <f ca="1">IF(IF(CUBE05ロングプラン見積書・申込書!$O$33=0,"",CUBE05ロングプラン見積書・申込書!$O$33+F113+6)&gt;(TODAY()+400),"",IF(CUBE05ロングプラン見積書・申込書!$O$33=0,"",CUBE05ロングプラン見積書・申込書!$O$33+F113+6))</f>
        <v/>
      </c>
    </row>
    <row r="114" spans="4:7" x14ac:dyDescent="0.3">
      <c r="D114" s="81">
        <f t="shared" ca="1" si="7"/>
        <v>140</v>
      </c>
      <c r="E114" s="84">
        <f t="shared" ca="1" si="8"/>
        <v>45906</v>
      </c>
      <c r="F114" s="95">
        <v>110</v>
      </c>
      <c r="G114" s="84" t="str">
        <f ca="1">IF(IF(CUBE05ロングプラン見積書・申込書!$O$33=0,"",CUBE05ロングプラン見積書・申込書!$O$33+F114+6)&gt;(TODAY()+400),"",IF(CUBE05ロングプラン見積書・申込書!$O$33=0,"",CUBE05ロングプラン見積書・申込書!$O$33+F114+6))</f>
        <v/>
      </c>
    </row>
    <row r="115" spans="4:7" x14ac:dyDescent="0.3">
      <c r="D115" s="81">
        <f t="shared" ca="1" si="7"/>
        <v>141</v>
      </c>
      <c r="E115" s="84">
        <f t="shared" ca="1" si="8"/>
        <v>45907</v>
      </c>
      <c r="F115" s="81">
        <v>111</v>
      </c>
      <c r="G115" s="84" t="str">
        <f ca="1">IF(IF(CUBE05ロングプラン見積書・申込書!$O$33=0,"",CUBE05ロングプラン見積書・申込書!$O$33+F115+6)&gt;(TODAY()+400),"",IF(CUBE05ロングプラン見積書・申込書!$O$33=0,"",CUBE05ロングプラン見積書・申込書!$O$33+F115+6))</f>
        <v/>
      </c>
    </row>
    <row r="116" spans="4:7" x14ac:dyDescent="0.3">
      <c r="D116" s="81">
        <f t="shared" ca="1" si="7"/>
        <v>142</v>
      </c>
      <c r="E116" s="84">
        <f t="shared" ca="1" si="8"/>
        <v>45908</v>
      </c>
      <c r="F116" s="95">
        <v>112</v>
      </c>
      <c r="G116" s="84" t="str">
        <f ca="1">IF(IF(CUBE05ロングプラン見積書・申込書!$O$33=0,"",CUBE05ロングプラン見積書・申込書!$O$33+F116+6)&gt;(TODAY()+400),"",IF(CUBE05ロングプラン見積書・申込書!$O$33=0,"",CUBE05ロングプラン見積書・申込書!$O$33+F116+6))</f>
        <v/>
      </c>
    </row>
    <row r="117" spans="4:7" x14ac:dyDescent="0.3">
      <c r="D117" s="81">
        <f t="shared" ca="1" si="7"/>
        <v>143</v>
      </c>
      <c r="E117" s="84">
        <f t="shared" ca="1" si="8"/>
        <v>45909</v>
      </c>
      <c r="F117" s="81">
        <v>113</v>
      </c>
      <c r="G117" s="84" t="str">
        <f ca="1">IF(IF(CUBE05ロングプラン見積書・申込書!$O$33=0,"",CUBE05ロングプラン見積書・申込書!$O$33+F117+6)&gt;(TODAY()+400),"",IF(CUBE05ロングプラン見積書・申込書!$O$33=0,"",CUBE05ロングプラン見積書・申込書!$O$33+F117+6))</f>
        <v/>
      </c>
    </row>
    <row r="118" spans="4:7" x14ac:dyDescent="0.3">
      <c r="D118" s="81">
        <f t="shared" ca="1" si="7"/>
        <v>144</v>
      </c>
      <c r="E118" s="84">
        <f t="shared" ca="1" si="8"/>
        <v>45910</v>
      </c>
      <c r="F118" s="95">
        <v>114</v>
      </c>
      <c r="G118" s="84" t="str">
        <f ca="1">IF(IF(CUBE05ロングプラン見積書・申込書!$O$33=0,"",CUBE05ロングプラン見積書・申込書!$O$33+F118+6)&gt;(TODAY()+400),"",IF(CUBE05ロングプラン見積書・申込書!$O$33=0,"",CUBE05ロングプラン見積書・申込書!$O$33+F118+6))</f>
        <v/>
      </c>
    </row>
    <row r="119" spans="4:7" x14ac:dyDescent="0.3">
      <c r="D119" s="81">
        <f t="shared" ca="1" si="7"/>
        <v>145</v>
      </c>
      <c r="E119" s="84">
        <f t="shared" ca="1" si="8"/>
        <v>45911</v>
      </c>
      <c r="F119" s="81">
        <v>115</v>
      </c>
      <c r="G119" s="84" t="str">
        <f ca="1">IF(IF(CUBE05ロングプラン見積書・申込書!$O$33=0,"",CUBE05ロングプラン見積書・申込書!$O$33+F119+6)&gt;(TODAY()+400),"",IF(CUBE05ロングプラン見積書・申込書!$O$33=0,"",CUBE05ロングプラン見積書・申込書!$O$33+F119+6))</f>
        <v/>
      </c>
    </row>
    <row r="120" spans="4:7" x14ac:dyDescent="0.3">
      <c r="D120" s="81">
        <f t="shared" ca="1" si="7"/>
        <v>146</v>
      </c>
      <c r="E120" s="84">
        <f t="shared" ca="1" si="8"/>
        <v>45912</v>
      </c>
      <c r="F120" s="95">
        <v>116</v>
      </c>
      <c r="G120" s="84" t="str">
        <f ca="1">IF(IF(CUBE05ロングプラン見積書・申込書!$O$33=0,"",CUBE05ロングプラン見積書・申込書!$O$33+F120+6)&gt;(TODAY()+400),"",IF(CUBE05ロングプラン見積書・申込書!$O$33=0,"",CUBE05ロングプラン見積書・申込書!$O$33+F120+6))</f>
        <v/>
      </c>
    </row>
    <row r="121" spans="4:7" x14ac:dyDescent="0.3">
      <c r="D121" s="81">
        <f t="shared" ca="1" si="7"/>
        <v>147</v>
      </c>
      <c r="E121" s="84">
        <f t="shared" ca="1" si="8"/>
        <v>45913</v>
      </c>
      <c r="F121" s="81">
        <v>117</v>
      </c>
      <c r="G121" s="84" t="str">
        <f ca="1">IF(IF(CUBE05ロングプラン見積書・申込書!$O$33=0,"",CUBE05ロングプラン見積書・申込書!$O$33+F121+6)&gt;(TODAY()+400),"",IF(CUBE05ロングプラン見積書・申込書!$O$33=0,"",CUBE05ロングプラン見積書・申込書!$O$33+F121+6))</f>
        <v/>
      </c>
    </row>
    <row r="122" spans="4:7" x14ac:dyDescent="0.3">
      <c r="D122" s="81">
        <f t="shared" ca="1" si="7"/>
        <v>148</v>
      </c>
      <c r="E122" s="84">
        <f t="shared" ca="1" si="8"/>
        <v>45914</v>
      </c>
      <c r="F122" s="95">
        <v>118</v>
      </c>
      <c r="G122" s="84" t="str">
        <f ca="1">IF(IF(CUBE05ロングプラン見積書・申込書!$O$33=0,"",CUBE05ロングプラン見積書・申込書!$O$33+F122+6)&gt;(TODAY()+400),"",IF(CUBE05ロングプラン見積書・申込書!$O$33=0,"",CUBE05ロングプラン見積書・申込書!$O$33+F122+6))</f>
        <v/>
      </c>
    </row>
    <row r="123" spans="4:7" x14ac:dyDescent="0.3">
      <c r="D123" s="81">
        <f t="shared" ca="1" si="7"/>
        <v>149</v>
      </c>
      <c r="E123" s="84">
        <f t="shared" ca="1" si="8"/>
        <v>45915</v>
      </c>
      <c r="F123" s="81">
        <v>119</v>
      </c>
      <c r="G123" s="84" t="str">
        <f ca="1">IF(IF(CUBE05ロングプラン見積書・申込書!$O$33=0,"",CUBE05ロングプラン見積書・申込書!$O$33+F123+6)&gt;(TODAY()+400),"",IF(CUBE05ロングプラン見積書・申込書!$O$33=0,"",CUBE05ロングプラン見積書・申込書!$O$33+F123+6))</f>
        <v/>
      </c>
    </row>
    <row r="124" spans="4:7" x14ac:dyDescent="0.3">
      <c r="D124" s="81">
        <f t="shared" ca="1" si="7"/>
        <v>150</v>
      </c>
      <c r="E124" s="84">
        <f t="shared" ca="1" si="8"/>
        <v>45916</v>
      </c>
      <c r="F124" s="95">
        <v>120</v>
      </c>
      <c r="G124" s="84" t="str">
        <f ca="1">IF(IF(CUBE05ロングプラン見積書・申込書!$O$33=0,"",CUBE05ロングプラン見積書・申込書!$O$33+F124+6)&gt;(TODAY()+400),"",IF(CUBE05ロングプラン見積書・申込書!$O$33=0,"",CUBE05ロングプラン見積書・申込書!$O$33+F124+6))</f>
        <v/>
      </c>
    </row>
    <row r="125" spans="4:7" x14ac:dyDescent="0.3">
      <c r="D125" s="81">
        <f t="shared" ca="1" si="7"/>
        <v>151</v>
      </c>
      <c r="E125" s="84">
        <f t="shared" ca="1" si="8"/>
        <v>45917</v>
      </c>
      <c r="F125" s="81">
        <v>121</v>
      </c>
      <c r="G125" s="84" t="str">
        <f ca="1">IF(IF(CUBE05ロングプラン見積書・申込書!$O$33=0,"",CUBE05ロングプラン見積書・申込書!$O$33+F125+6)&gt;(TODAY()+400),"",IF(CUBE05ロングプラン見積書・申込書!$O$33=0,"",CUBE05ロングプラン見積書・申込書!$O$33+F125+6))</f>
        <v/>
      </c>
    </row>
    <row r="126" spans="4:7" x14ac:dyDescent="0.3">
      <c r="D126" s="81">
        <f t="shared" ca="1" si="7"/>
        <v>152</v>
      </c>
      <c r="E126" s="84">
        <f t="shared" ca="1" si="8"/>
        <v>45918</v>
      </c>
      <c r="F126" s="95">
        <v>122</v>
      </c>
      <c r="G126" s="84" t="str">
        <f ca="1">IF(IF(CUBE05ロングプラン見積書・申込書!$O$33=0,"",CUBE05ロングプラン見積書・申込書!$O$33+F126+6)&gt;(TODAY()+400),"",IF(CUBE05ロングプラン見積書・申込書!$O$33=0,"",CUBE05ロングプラン見積書・申込書!$O$33+F126+6))</f>
        <v/>
      </c>
    </row>
    <row r="127" spans="4:7" x14ac:dyDescent="0.3">
      <c r="D127" s="81">
        <f t="shared" ca="1" si="7"/>
        <v>153</v>
      </c>
      <c r="E127" s="84">
        <f t="shared" ca="1" si="8"/>
        <v>45919</v>
      </c>
      <c r="F127" s="81">
        <v>123</v>
      </c>
      <c r="G127" s="84" t="str">
        <f ca="1">IF(IF(CUBE05ロングプラン見積書・申込書!$O$33=0,"",CUBE05ロングプラン見積書・申込書!$O$33+F127+6)&gt;(TODAY()+400),"",IF(CUBE05ロングプラン見積書・申込書!$O$33=0,"",CUBE05ロングプラン見積書・申込書!$O$33+F127+6))</f>
        <v/>
      </c>
    </row>
    <row r="128" spans="4:7" x14ac:dyDescent="0.3">
      <c r="D128" s="81">
        <f t="shared" ca="1" si="7"/>
        <v>154</v>
      </c>
      <c r="E128" s="84">
        <f t="shared" ca="1" si="8"/>
        <v>45920</v>
      </c>
      <c r="F128" s="95">
        <v>124</v>
      </c>
      <c r="G128" s="84" t="str">
        <f ca="1">IF(IF(CUBE05ロングプラン見積書・申込書!$O$33=0,"",CUBE05ロングプラン見積書・申込書!$O$33+F128+6)&gt;(TODAY()+400),"",IF(CUBE05ロングプラン見積書・申込書!$O$33=0,"",CUBE05ロングプラン見積書・申込書!$O$33+F128+6))</f>
        <v/>
      </c>
    </row>
    <row r="129" spans="4:7" x14ac:dyDescent="0.3">
      <c r="D129" s="81">
        <f t="shared" ca="1" si="7"/>
        <v>155</v>
      </c>
      <c r="E129" s="84">
        <f t="shared" ca="1" si="8"/>
        <v>45921</v>
      </c>
      <c r="F129" s="81">
        <v>125</v>
      </c>
      <c r="G129" s="84" t="str">
        <f ca="1">IF(IF(CUBE05ロングプラン見積書・申込書!$O$33=0,"",CUBE05ロングプラン見積書・申込書!$O$33+F129+6)&gt;(TODAY()+400),"",IF(CUBE05ロングプラン見積書・申込書!$O$33=0,"",CUBE05ロングプラン見積書・申込書!$O$33+F129+6))</f>
        <v/>
      </c>
    </row>
    <row r="130" spans="4:7" x14ac:dyDescent="0.3">
      <c r="D130" s="81">
        <f t="shared" ca="1" si="7"/>
        <v>156</v>
      </c>
      <c r="E130" s="84">
        <f t="shared" ca="1" si="8"/>
        <v>45922</v>
      </c>
      <c r="F130" s="95">
        <v>126</v>
      </c>
      <c r="G130" s="84" t="str">
        <f ca="1">IF(IF(CUBE05ロングプラン見積書・申込書!$O$33=0,"",CUBE05ロングプラン見積書・申込書!$O$33+F130+6)&gt;(TODAY()+400),"",IF(CUBE05ロングプラン見積書・申込書!$O$33=0,"",CUBE05ロングプラン見積書・申込書!$O$33+F130+6))</f>
        <v/>
      </c>
    </row>
    <row r="131" spans="4:7" x14ac:dyDescent="0.3">
      <c r="D131" s="81">
        <f t="shared" ca="1" si="7"/>
        <v>157</v>
      </c>
      <c r="E131" s="84">
        <f t="shared" ca="1" si="8"/>
        <v>45923</v>
      </c>
      <c r="F131" s="81">
        <v>127</v>
      </c>
      <c r="G131" s="84" t="str">
        <f ca="1">IF(IF(CUBE05ロングプラン見積書・申込書!$O$33=0,"",CUBE05ロングプラン見積書・申込書!$O$33+F131+6)&gt;(TODAY()+400),"",IF(CUBE05ロングプラン見積書・申込書!$O$33=0,"",CUBE05ロングプラン見積書・申込書!$O$33+F131+6))</f>
        <v/>
      </c>
    </row>
    <row r="132" spans="4:7" x14ac:dyDescent="0.3">
      <c r="D132" s="81">
        <f t="shared" ca="1" si="7"/>
        <v>158</v>
      </c>
      <c r="E132" s="84">
        <f t="shared" ca="1" si="8"/>
        <v>45924</v>
      </c>
      <c r="F132" s="95">
        <v>128</v>
      </c>
      <c r="G132" s="84" t="str">
        <f ca="1">IF(IF(CUBE05ロングプラン見積書・申込書!$O$33=0,"",CUBE05ロングプラン見積書・申込書!$O$33+F132+6)&gt;(TODAY()+400),"",IF(CUBE05ロングプラン見積書・申込書!$O$33=0,"",CUBE05ロングプラン見積書・申込書!$O$33+F132+6))</f>
        <v/>
      </c>
    </row>
    <row r="133" spans="4:7" x14ac:dyDescent="0.3">
      <c r="D133" s="81">
        <f t="shared" ca="1" si="7"/>
        <v>159</v>
      </c>
      <c r="E133" s="84">
        <f t="shared" ca="1" si="8"/>
        <v>45925</v>
      </c>
      <c r="F133" s="81">
        <v>129</v>
      </c>
      <c r="G133" s="84" t="str">
        <f ca="1">IF(IF(CUBE05ロングプラン見積書・申込書!$O$33=0,"",CUBE05ロングプラン見積書・申込書!$O$33+F133+6)&gt;(TODAY()+400),"",IF(CUBE05ロングプラン見積書・申込書!$O$33=0,"",CUBE05ロングプラン見積書・申込書!$O$33+F133+6))</f>
        <v/>
      </c>
    </row>
    <row r="134" spans="4:7" x14ac:dyDescent="0.3">
      <c r="D134" s="81">
        <f t="shared" ca="1" si="7"/>
        <v>160</v>
      </c>
      <c r="E134" s="84">
        <f t="shared" ca="1" si="8"/>
        <v>45926</v>
      </c>
      <c r="F134" s="95">
        <v>130</v>
      </c>
      <c r="G134" s="84" t="str">
        <f ca="1">IF(IF(CUBE05ロングプラン見積書・申込書!$O$33=0,"",CUBE05ロングプラン見積書・申込書!$O$33+F134+6)&gt;(TODAY()+400),"",IF(CUBE05ロングプラン見積書・申込書!$O$33=0,"",CUBE05ロングプラン見積書・申込書!$O$33+F134+6))</f>
        <v/>
      </c>
    </row>
    <row r="135" spans="4:7" x14ac:dyDescent="0.3">
      <c r="D135" s="81">
        <f t="shared" ca="1" si="7"/>
        <v>161</v>
      </c>
      <c r="E135" s="84">
        <f t="shared" ca="1" si="8"/>
        <v>45927</v>
      </c>
      <c r="F135" s="81">
        <v>131</v>
      </c>
      <c r="G135" s="84" t="str">
        <f ca="1">IF(IF(CUBE05ロングプラン見積書・申込書!$O$33=0,"",CUBE05ロングプラン見積書・申込書!$O$33+F135+6)&gt;(TODAY()+400),"",IF(CUBE05ロングプラン見積書・申込書!$O$33=0,"",CUBE05ロングプラン見積書・申込書!$O$33+F135+6))</f>
        <v/>
      </c>
    </row>
    <row r="136" spans="4:7" x14ac:dyDescent="0.3">
      <c r="D136" s="81">
        <f t="shared" ca="1" si="7"/>
        <v>162</v>
      </c>
      <c r="E136" s="84">
        <f t="shared" ca="1" si="8"/>
        <v>45928</v>
      </c>
      <c r="F136" s="95">
        <v>132</v>
      </c>
      <c r="G136" s="84" t="str">
        <f ca="1">IF(IF(CUBE05ロングプラン見積書・申込書!$O$33=0,"",CUBE05ロングプラン見積書・申込書!$O$33+F136+6)&gt;(TODAY()+400),"",IF(CUBE05ロングプラン見積書・申込書!$O$33=0,"",CUBE05ロングプラン見積書・申込書!$O$33+F136+6))</f>
        <v/>
      </c>
    </row>
    <row r="137" spans="4:7" x14ac:dyDescent="0.3">
      <c r="D137" s="81">
        <f t="shared" ca="1" si="7"/>
        <v>163</v>
      </c>
      <c r="E137" s="84">
        <f t="shared" ca="1" si="8"/>
        <v>45929</v>
      </c>
      <c r="F137" s="81">
        <v>133</v>
      </c>
      <c r="G137" s="84" t="str">
        <f ca="1">IF(IF(CUBE05ロングプラン見積書・申込書!$O$33=0,"",CUBE05ロングプラン見積書・申込書!$O$33+F137+6)&gt;(TODAY()+400),"",IF(CUBE05ロングプラン見積書・申込書!$O$33=0,"",CUBE05ロングプラン見積書・申込書!$O$33+F137+6))</f>
        <v/>
      </c>
    </row>
    <row r="138" spans="4:7" x14ac:dyDescent="0.3">
      <c r="D138" s="81">
        <f t="shared" ca="1" si="7"/>
        <v>164</v>
      </c>
      <c r="E138" s="84">
        <f t="shared" ca="1" si="8"/>
        <v>45930</v>
      </c>
      <c r="F138" s="95">
        <v>134</v>
      </c>
      <c r="G138" s="84" t="str">
        <f ca="1">IF(IF(CUBE05ロングプラン見積書・申込書!$O$33=0,"",CUBE05ロングプラン見積書・申込書!$O$33+F138+6)&gt;(TODAY()+400),"",IF(CUBE05ロングプラン見積書・申込書!$O$33=0,"",CUBE05ロングプラン見積書・申込書!$O$33+F138+6))</f>
        <v/>
      </c>
    </row>
    <row r="139" spans="4:7" x14ac:dyDescent="0.3">
      <c r="D139" s="81">
        <f t="shared" ca="1" si="7"/>
        <v>165</v>
      </c>
      <c r="E139" s="84">
        <f t="shared" ca="1" si="8"/>
        <v>45931</v>
      </c>
      <c r="F139" s="81">
        <v>135</v>
      </c>
      <c r="G139" s="84" t="str">
        <f ca="1">IF(IF(CUBE05ロングプラン見積書・申込書!$O$33=0,"",CUBE05ロングプラン見積書・申込書!$O$33+F139+6)&gt;(TODAY()+400),"",IF(CUBE05ロングプラン見積書・申込書!$O$33=0,"",CUBE05ロングプラン見積書・申込書!$O$33+F139+6))</f>
        <v/>
      </c>
    </row>
    <row r="140" spans="4:7" x14ac:dyDescent="0.3">
      <c r="D140" s="81">
        <f t="shared" ca="1" si="7"/>
        <v>166</v>
      </c>
      <c r="E140" s="84">
        <f t="shared" ca="1" si="8"/>
        <v>45932</v>
      </c>
      <c r="F140" s="95">
        <v>136</v>
      </c>
      <c r="G140" s="84" t="str">
        <f ca="1">IF(IF(CUBE05ロングプラン見積書・申込書!$O$33=0,"",CUBE05ロングプラン見積書・申込書!$O$33+F140+6)&gt;(TODAY()+400),"",IF(CUBE05ロングプラン見積書・申込書!$O$33=0,"",CUBE05ロングプラン見積書・申込書!$O$33+F140+6))</f>
        <v/>
      </c>
    </row>
    <row r="141" spans="4:7" x14ac:dyDescent="0.3">
      <c r="D141" s="81">
        <f t="shared" ca="1" si="7"/>
        <v>167</v>
      </c>
      <c r="E141" s="84">
        <f t="shared" ca="1" si="8"/>
        <v>45933</v>
      </c>
      <c r="F141" s="81">
        <v>137</v>
      </c>
      <c r="G141" s="84" t="str">
        <f ca="1">IF(IF(CUBE05ロングプラン見積書・申込書!$O$33=0,"",CUBE05ロングプラン見積書・申込書!$O$33+F141+6)&gt;(TODAY()+400),"",IF(CUBE05ロングプラン見積書・申込書!$O$33=0,"",CUBE05ロングプラン見積書・申込書!$O$33+F141+6))</f>
        <v/>
      </c>
    </row>
    <row r="142" spans="4:7" x14ac:dyDescent="0.3">
      <c r="D142" s="81">
        <f t="shared" ca="1" si="7"/>
        <v>168</v>
      </c>
      <c r="E142" s="84">
        <f t="shared" ca="1" si="8"/>
        <v>45934</v>
      </c>
      <c r="F142" s="95">
        <v>138</v>
      </c>
      <c r="G142" s="84" t="str">
        <f ca="1">IF(IF(CUBE05ロングプラン見積書・申込書!$O$33=0,"",CUBE05ロングプラン見積書・申込書!$O$33+F142+6)&gt;(TODAY()+400),"",IF(CUBE05ロングプラン見積書・申込書!$O$33=0,"",CUBE05ロングプラン見積書・申込書!$O$33+F142+6))</f>
        <v/>
      </c>
    </row>
    <row r="143" spans="4:7" x14ac:dyDescent="0.3">
      <c r="D143" s="81">
        <f t="shared" ca="1" si="7"/>
        <v>169</v>
      </c>
      <c r="E143" s="84">
        <f t="shared" ca="1" si="8"/>
        <v>45935</v>
      </c>
      <c r="F143" s="81">
        <v>139</v>
      </c>
      <c r="G143" s="84" t="str">
        <f ca="1">IF(IF(CUBE05ロングプラン見積書・申込書!$O$33=0,"",CUBE05ロングプラン見積書・申込書!$O$33+F143+6)&gt;(TODAY()+400),"",IF(CUBE05ロングプラン見積書・申込書!$O$33=0,"",CUBE05ロングプラン見積書・申込書!$O$33+F143+6))</f>
        <v/>
      </c>
    </row>
    <row r="144" spans="4:7" x14ac:dyDescent="0.3">
      <c r="D144" s="81">
        <f t="shared" ca="1" si="7"/>
        <v>170</v>
      </c>
      <c r="E144" s="84">
        <f t="shared" ca="1" si="8"/>
        <v>45936</v>
      </c>
      <c r="F144" s="95">
        <v>140</v>
      </c>
      <c r="G144" s="84" t="str">
        <f ca="1">IF(IF(CUBE05ロングプラン見積書・申込書!$O$33=0,"",CUBE05ロングプラン見積書・申込書!$O$33+F144+6)&gt;(TODAY()+400),"",IF(CUBE05ロングプラン見積書・申込書!$O$33=0,"",CUBE05ロングプラン見積書・申込書!$O$33+F144+6))</f>
        <v/>
      </c>
    </row>
    <row r="145" spans="4:7" x14ac:dyDescent="0.3">
      <c r="D145" s="81">
        <f t="shared" ca="1" si="7"/>
        <v>171</v>
      </c>
      <c r="E145" s="84">
        <f t="shared" ca="1" si="8"/>
        <v>45937</v>
      </c>
      <c r="F145" s="81">
        <v>141</v>
      </c>
      <c r="G145" s="84" t="str">
        <f ca="1">IF(IF(CUBE05ロングプラン見積書・申込書!$O$33=0,"",CUBE05ロングプラン見積書・申込書!$O$33+F145+6)&gt;(TODAY()+400),"",IF(CUBE05ロングプラン見積書・申込書!$O$33=0,"",CUBE05ロングプラン見積書・申込書!$O$33+F145+6))</f>
        <v/>
      </c>
    </row>
    <row r="146" spans="4:7" x14ac:dyDescent="0.3">
      <c r="D146" s="81">
        <f t="shared" ca="1" si="7"/>
        <v>172</v>
      </c>
      <c r="E146" s="84">
        <f t="shared" ca="1" si="8"/>
        <v>45938</v>
      </c>
      <c r="F146" s="95">
        <v>142</v>
      </c>
      <c r="G146" s="84" t="str">
        <f ca="1">IF(IF(CUBE05ロングプラン見積書・申込書!$O$33=0,"",CUBE05ロングプラン見積書・申込書!$O$33+F146+6)&gt;(TODAY()+400),"",IF(CUBE05ロングプラン見積書・申込書!$O$33=0,"",CUBE05ロングプラン見積書・申込書!$O$33+F146+6))</f>
        <v/>
      </c>
    </row>
    <row r="147" spans="4:7" x14ac:dyDescent="0.3">
      <c r="D147" s="81">
        <f t="shared" ca="1" si="7"/>
        <v>173</v>
      </c>
      <c r="E147" s="84">
        <f t="shared" ca="1" si="8"/>
        <v>45939</v>
      </c>
      <c r="F147" s="81">
        <v>143</v>
      </c>
      <c r="G147" s="84" t="str">
        <f ca="1">IF(IF(CUBE05ロングプラン見積書・申込書!$O$33=0,"",CUBE05ロングプラン見積書・申込書!$O$33+F147+6)&gt;(TODAY()+400),"",IF(CUBE05ロングプラン見積書・申込書!$O$33=0,"",CUBE05ロングプラン見積書・申込書!$O$33+F147+6))</f>
        <v/>
      </c>
    </row>
    <row r="148" spans="4:7" x14ac:dyDescent="0.3">
      <c r="D148" s="81">
        <f t="shared" ca="1" si="7"/>
        <v>174</v>
      </c>
      <c r="E148" s="84">
        <f t="shared" ca="1" si="8"/>
        <v>45940</v>
      </c>
      <c r="F148" s="95">
        <v>144</v>
      </c>
      <c r="G148" s="84" t="str">
        <f ca="1">IF(IF(CUBE05ロングプラン見積書・申込書!$O$33=0,"",CUBE05ロングプラン見積書・申込書!$O$33+F148+6)&gt;(TODAY()+400),"",IF(CUBE05ロングプラン見積書・申込書!$O$33=0,"",CUBE05ロングプラン見積書・申込書!$O$33+F148+6))</f>
        <v/>
      </c>
    </row>
    <row r="149" spans="4:7" x14ac:dyDescent="0.3">
      <c r="D149" s="81">
        <f t="shared" ca="1" si="7"/>
        <v>175</v>
      </c>
      <c r="E149" s="84">
        <f t="shared" ca="1" si="8"/>
        <v>45941</v>
      </c>
      <c r="F149" s="81">
        <v>145</v>
      </c>
      <c r="G149" s="84" t="str">
        <f ca="1">IF(IF(CUBE05ロングプラン見積書・申込書!$O$33=0,"",CUBE05ロングプラン見積書・申込書!$O$33+F149+6)&gt;(TODAY()+400),"",IF(CUBE05ロングプラン見積書・申込書!$O$33=0,"",CUBE05ロングプラン見積書・申込書!$O$33+F149+6))</f>
        <v/>
      </c>
    </row>
    <row r="150" spans="4:7" x14ac:dyDescent="0.3">
      <c r="D150" s="81">
        <f t="shared" ca="1" si="7"/>
        <v>176</v>
      </c>
      <c r="E150" s="84">
        <f t="shared" ca="1" si="8"/>
        <v>45942</v>
      </c>
      <c r="F150" s="95">
        <v>146</v>
      </c>
      <c r="G150" s="84" t="str">
        <f ca="1">IF(IF(CUBE05ロングプラン見積書・申込書!$O$33=0,"",CUBE05ロングプラン見積書・申込書!$O$33+F150+6)&gt;(TODAY()+400),"",IF(CUBE05ロングプラン見積書・申込書!$O$33=0,"",CUBE05ロングプラン見積書・申込書!$O$33+F150+6))</f>
        <v/>
      </c>
    </row>
    <row r="151" spans="4:7" x14ac:dyDescent="0.3">
      <c r="D151" s="81">
        <f t="shared" ca="1" si="7"/>
        <v>177</v>
      </c>
      <c r="E151" s="84">
        <f t="shared" ca="1" si="8"/>
        <v>45943</v>
      </c>
      <c r="F151" s="81">
        <v>147</v>
      </c>
      <c r="G151" s="84" t="str">
        <f ca="1">IF(IF(CUBE05ロングプラン見積書・申込書!$O$33=0,"",CUBE05ロングプラン見積書・申込書!$O$33+F151+6)&gt;(TODAY()+400),"",IF(CUBE05ロングプラン見積書・申込書!$O$33=0,"",CUBE05ロングプラン見積書・申込書!$O$33+F151+6))</f>
        <v/>
      </c>
    </row>
    <row r="152" spans="4:7" x14ac:dyDescent="0.3">
      <c r="D152" s="81">
        <f t="shared" ca="1" si="7"/>
        <v>178</v>
      </c>
      <c r="E152" s="84">
        <f t="shared" ca="1" si="8"/>
        <v>45944</v>
      </c>
      <c r="F152" s="95">
        <v>148</v>
      </c>
      <c r="G152" s="84" t="str">
        <f ca="1">IF(IF(CUBE05ロングプラン見積書・申込書!$O$33=0,"",CUBE05ロングプラン見積書・申込書!$O$33+F152+6)&gt;(TODAY()+400),"",IF(CUBE05ロングプラン見積書・申込書!$O$33=0,"",CUBE05ロングプラン見積書・申込書!$O$33+F152+6))</f>
        <v/>
      </c>
    </row>
    <row r="153" spans="4:7" x14ac:dyDescent="0.3">
      <c r="D153" s="81">
        <f t="shared" ca="1" si="7"/>
        <v>179</v>
      </c>
      <c r="E153" s="84">
        <f t="shared" ca="1" si="8"/>
        <v>45945</v>
      </c>
      <c r="F153" s="81">
        <v>149</v>
      </c>
      <c r="G153" s="84" t="str">
        <f ca="1">IF(IF(CUBE05ロングプラン見積書・申込書!$O$33=0,"",CUBE05ロングプラン見積書・申込書!$O$33+F153+6)&gt;(TODAY()+400),"",IF(CUBE05ロングプラン見積書・申込書!$O$33=0,"",CUBE05ロングプラン見積書・申込書!$O$33+F153+6))</f>
        <v/>
      </c>
    </row>
    <row r="154" spans="4:7" x14ac:dyDescent="0.3">
      <c r="D154" s="81">
        <f t="shared" ca="1" si="7"/>
        <v>180</v>
      </c>
      <c r="E154" s="84">
        <f ca="1">TODAY()+D154</f>
        <v>45946</v>
      </c>
      <c r="F154" s="95">
        <v>150</v>
      </c>
      <c r="G154" s="84" t="str">
        <f ca="1">IF(IF(CUBE05ロングプラン見積書・申込書!$O$33=0,"",CUBE05ロングプラン見積書・申込書!$O$33+F154+6)&gt;(TODAY()+400),"",IF(CUBE05ロングプラン見積書・申込書!$O$33=0,"",CUBE05ロングプラン見積書・申込書!$O$33+F154+6))</f>
        <v/>
      </c>
    </row>
    <row r="155" spans="4:7" x14ac:dyDescent="0.3">
      <c r="E155" s="84"/>
      <c r="F155" s="81">
        <v>151</v>
      </c>
      <c r="G155" s="84" t="str">
        <f ca="1">IF(IF(CUBE05ロングプラン見積書・申込書!$O$33=0,"",CUBE05ロングプラン見積書・申込書!$O$33+F155+6)&gt;(TODAY()+400),"",IF(CUBE05ロングプラン見積書・申込書!$O$33=0,"",CUBE05ロングプラン見積書・申込書!$O$33+F155+6))</f>
        <v/>
      </c>
    </row>
    <row r="156" spans="4:7" x14ac:dyDescent="0.3">
      <c r="E156" s="84"/>
      <c r="F156" s="95">
        <v>152</v>
      </c>
      <c r="G156" s="84" t="str">
        <f ca="1">IF(IF(CUBE05ロングプラン見積書・申込書!$O$33=0,"",CUBE05ロングプラン見積書・申込書!$O$33+F156+6)&gt;(TODAY()+400),"",IF(CUBE05ロングプラン見積書・申込書!$O$33=0,"",CUBE05ロングプラン見積書・申込書!$O$33+F156+6))</f>
        <v/>
      </c>
    </row>
    <row r="157" spans="4:7" x14ac:dyDescent="0.3">
      <c r="E157" s="84"/>
      <c r="F157" s="81">
        <v>153</v>
      </c>
      <c r="G157" s="84" t="str">
        <f ca="1">IF(IF(CUBE05ロングプラン見積書・申込書!$O$33=0,"",CUBE05ロングプラン見積書・申込書!$O$33+F157+6)&gt;(TODAY()+400),"",IF(CUBE05ロングプラン見積書・申込書!$O$33=0,"",CUBE05ロングプラン見積書・申込書!$O$33+F157+6))</f>
        <v/>
      </c>
    </row>
    <row r="158" spans="4:7" x14ac:dyDescent="0.3">
      <c r="E158" s="84"/>
      <c r="F158" s="95">
        <v>154</v>
      </c>
      <c r="G158" s="84" t="str">
        <f ca="1">IF(IF(CUBE05ロングプラン見積書・申込書!$O$33=0,"",CUBE05ロングプラン見積書・申込書!$O$33+F158+6)&gt;(TODAY()+400),"",IF(CUBE05ロングプラン見積書・申込書!$O$33=0,"",CUBE05ロングプラン見積書・申込書!$O$33+F158+6))</f>
        <v/>
      </c>
    </row>
    <row r="159" spans="4:7" x14ac:dyDescent="0.3">
      <c r="E159" s="84"/>
      <c r="F159" s="81">
        <v>155</v>
      </c>
      <c r="G159" s="84" t="str">
        <f ca="1">IF(IF(CUBE05ロングプラン見積書・申込書!$O$33=0,"",CUBE05ロングプラン見積書・申込書!$O$33+F159+6)&gt;(TODAY()+400),"",IF(CUBE05ロングプラン見積書・申込書!$O$33=0,"",CUBE05ロングプラン見積書・申込書!$O$33+F159+6))</f>
        <v/>
      </c>
    </row>
    <row r="160" spans="4:7" x14ac:dyDescent="0.3">
      <c r="E160" s="84"/>
      <c r="F160" s="95">
        <v>156</v>
      </c>
      <c r="G160" s="84" t="str">
        <f ca="1">IF(IF(CUBE05ロングプラン見積書・申込書!$O$33=0,"",CUBE05ロングプラン見積書・申込書!$O$33+F160+6)&gt;(TODAY()+400),"",IF(CUBE05ロングプラン見積書・申込書!$O$33=0,"",CUBE05ロングプラン見積書・申込書!$O$33+F160+6))</f>
        <v/>
      </c>
    </row>
    <row r="161" spans="5:7" x14ac:dyDescent="0.3">
      <c r="E161" s="84"/>
      <c r="F161" s="81">
        <v>157</v>
      </c>
      <c r="G161" s="84" t="str">
        <f ca="1">IF(IF(CUBE05ロングプラン見積書・申込書!$O$33=0,"",CUBE05ロングプラン見積書・申込書!$O$33+F161+6)&gt;(TODAY()+400),"",IF(CUBE05ロングプラン見積書・申込書!$O$33=0,"",CUBE05ロングプラン見積書・申込書!$O$33+F161+6))</f>
        <v/>
      </c>
    </row>
    <row r="162" spans="5:7" x14ac:dyDescent="0.3">
      <c r="E162" s="84"/>
      <c r="F162" s="95">
        <v>158</v>
      </c>
      <c r="G162" s="84" t="str">
        <f ca="1">IF(IF(CUBE05ロングプラン見積書・申込書!$O$33=0,"",CUBE05ロングプラン見積書・申込書!$O$33+F162+6)&gt;(TODAY()+400),"",IF(CUBE05ロングプラン見積書・申込書!$O$33=0,"",CUBE05ロングプラン見積書・申込書!$O$33+F162+6))</f>
        <v/>
      </c>
    </row>
    <row r="163" spans="5:7" x14ac:dyDescent="0.3">
      <c r="E163" s="84"/>
      <c r="F163" s="81">
        <v>159</v>
      </c>
      <c r="G163" s="84" t="str">
        <f ca="1">IF(IF(CUBE05ロングプラン見積書・申込書!$O$33=0,"",CUBE05ロングプラン見積書・申込書!$O$33+F163+6)&gt;(TODAY()+400),"",IF(CUBE05ロングプラン見積書・申込書!$O$33=0,"",CUBE05ロングプラン見積書・申込書!$O$33+F163+6))</f>
        <v/>
      </c>
    </row>
    <row r="164" spans="5:7" x14ac:dyDescent="0.3">
      <c r="E164" s="84"/>
      <c r="F164" s="95">
        <v>160</v>
      </c>
      <c r="G164" s="84" t="str">
        <f ca="1">IF(IF(CUBE05ロングプラン見積書・申込書!$O$33=0,"",CUBE05ロングプラン見積書・申込書!$O$33+F164+6)&gt;(TODAY()+400),"",IF(CUBE05ロングプラン見積書・申込書!$O$33=0,"",CUBE05ロングプラン見積書・申込書!$O$33+F164+6))</f>
        <v/>
      </c>
    </row>
    <row r="165" spans="5:7" x14ac:dyDescent="0.3">
      <c r="E165" s="84"/>
      <c r="F165" s="81">
        <v>161</v>
      </c>
      <c r="G165" s="84" t="str">
        <f ca="1">IF(IF(CUBE05ロングプラン見積書・申込書!$O$33=0,"",CUBE05ロングプラン見積書・申込書!$O$33+F165+6)&gt;(TODAY()+400),"",IF(CUBE05ロングプラン見積書・申込書!$O$33=0,"",CUBE05ロングプラン見積書・申込書!$O$33+F165+6))</f>
        <v/>
      </c>
    </row>
    <row r="166" spans="5:7" x14ac:dyDescent="0.3">
      <c r="E166" s="84"/>
      <c r="F166" s="95">
        <v>162</v>
      </c>
      <c r="G166" s="84" t="str">
        <f ca="1">IF(IF(CUBE05ロングプラン見積書・申込書!$O$33=0,"",CUBE05ロングプラン見積書・申込書!$O$33+F166+6)&gt;(TODAY()+400),"",IF(CUBE05ロングプラン見積書・申込書!$O$33=0,"",CUBE05ロングプラン見積書・申込書!$O$33+F166+6))</f>
        <v/>
      </c>
    </row>
    <row r="167" spans="5:7" x14ac:dyDescent="0.3">
      <c r="E167" s="84"/>
      <c r="F167" s="81">
        <v>163</v>
      </c>
      <c r="G167" s="84" t="str">
        <f ca="1">IF(IF(CUBE05ロングプラン見積書・申込書!$O$33=0,"",CUBE05ロングプラン見積書・申込書!$O$33+F167+6)&gt;(TODAY()+400),"",IF(CUBE05ロングプラン見積書・申込書!$O$33=0,"",CUBE05ロングプラン見積書・申込書!$O$33+F167+6))</f>
        <v/>
      </c>
    </row>
    <row r="168" spans="5:7" x14ac:dyDescent="0.3">
      <c r="E168" s="84"/>
      <c r="F168" s="95">
        <v>164</v>
      </c>
      <c r="G168" s="84" t="str">
        <f ca="1">IF(IF(CUBE05ロングプラン見積書・申込書!$O$33=0,"",CUBE05ロングプラン見積書・申込書!$O$33+F168+6)&gt;(TODAY()+400),"",IF(CUBE05ロングプラン見積書・申込書!$O$33=0,"",CUBE05ロングプラン見積書・申込書!$O$33+F168+6))</f>
        <v/>
      </c>
    </row>
    <row r="169" spans="5:7" x14ac:dyDescent="0.3">
      <c r="E169" s="84"/>
      <c r="F169" s="81">
        <v>165</v>
      </c>
      <c r="G169" s="84" t="str">
        <f ca="1">IF(IF(CUBE05ロングプラン見積書・申込書!$O$33=0,"",CUBE05ロングプラン見積書・申込書!$O$33+F169+6)&gt;(TODAY()+400),"",IF(CUBE05ロングプラン見積書・申込書!$O$33=0,"",CUBE05ロングプラン見積書・申込書!$O$33+F169+6))</f>
        <v/>
      </c>
    </row>
    <row r="170" spans="5:7" x14ac:dyDescent="0.3">
      <c r="E170" s="84"/>
      <c r="F170" s="95">
        <v>166</v>
      </c>
      <c r="G170" s="84" t="str">
        <f ca="1">IF(IF(CUBE05ロングプラン見積書・申込書!$O$33=0,"",CUBE05ロングプラン見積書・申込書!$O$33+F170+6)&gt;(TODAY()+400),"",IF(CUBE05ロングプラン見積書・申込書!$O$33=0,"",CUBE05ロングプラン見積書・申込書!$O$33+F170+6))</f>
        <v/>
      </c>
    </row>
    <row r="171" spans="5:7" x14ac:dyDescent="0.3">
      <c r="E171" s="84"/>
      <c r="F171" s="81">
        <v>167</v>
      </c>
      <c r="G171" s="84" t="str">
        <f ca="1">IF(IF(CUBE05ロングプラン見積書・申込書!$O$33=0,"",CUBE05ロングプラン見積書・申込書!$O$33+F171+6)&gt;(TODAY()+400),"",IF(CUBE05ロングプラン見積書・申込書!$O$33=0,"",CUBE05ロングプラン見積書・申込書!$O$33+F171+6))</f>
        <v/>
      </c>
    </row>
    <row r="172" spans="5:7" x14ac:dyDescent="0.3">
      <c r="E172" s="84"/>
      <c r="F172" s="95">
        <v>168</v>
      </c>
      <c r="G172" s="84" t="str">
        <f ca="1">IF(IF(CUBE05ロングプラン見積書・申込書!$O$33=0,"",CUBE05ロングプラン見積書・申込書!$O$33+F172+6)&gt;(TODAY()+400),"",IF(CUBE05ロングプラン見積書・申込書!$O$33=0,"",CUBE05ロングプラン見積書・申込書!$O$33+F172+6))</f>
        <v/>
      </c>
    </row>
    <row r="173" spans="5:7" x14ac:dyDescent="0.3">
      <c r="E173" s="84"/>
      <c r="F173" s="81">
        <v>169</v>
      </c>
      <c r="G173" s="84" t="str">
        <f ca="1">IF(IF(CUBE05ロングプラン見積書・申込書!$O$33=0,"",CUBE05ロングプラン見積書・申込書!$O$33+F173+6)&gt;(TODAY()+400),"",IF(CUBE05ロングプラン見積書・申込書!$O$33=0,"",CUBE05ロングプラン見積書・申込書!$O$33+F173+6))</f>
        <v/>
      </c>
    </row>
    <row r="174" spans="5:7" x14ac:dyDescent="0.3">
      <c r="E174" s="84"/>
      <c r="F174" s="95">
        <v>170</v>
      </c>
      <c r="G174" s="84" t="str">
        <f ca="1">IF(IF(CUBE05ロングプラン見積書・申込書!$O$33=0,"",CUBE05ロングプラン見積書・申込書!$O$33+F174+6)&gt;(TODAY()+400),"",IF(CUBE05ロングプラン見積書・申込書!$O$33=0,"",CUBE05ロングプラン見積書・申込書!$O$33+F174+6))</f>
        <v/>
      </c>
    </row>
    <row r="175" spans="5:7" x14ac:dyDescent="0.3">
      <c r="E175" s="84"/>
      <c r="F175" s="81">
        <v>171</v>
      </c>
      <c r="G175" s="84" t="str">
        <f ca="1">IF(IF(CUBE05ロングプラン見積書・申込書!$O$33=0,"",CUBE05ロングプラン見積書・申込書!$O$33+F175+6)&gt;(TODAY()+400),"",IF(CUBE05ロングプラン見積書・申込書!$O$33=0,"",CUBE05ロングプラン見積書・申込書!$O$33+F175+6))</f>
        <v/>
      </c>
    </row>
    <row r="176" spans="5:7" x14ac:dyDescent="0.3">
      <c r="E176" s="84"/>
      <c r="F176" s="95">
        <v>172</v>
      </c>
      <c r="G176" s="84" t="str">
        <f ca="1">IF(IF(CUBE05ロングプラン見積書・申込書!$O$33=0,"",CUBE05ロングプラン見積書・申込書!$O$33+F176+6)&gt;(TODAY()+400),"",IF(CUBE05ロングプラン見積書・申込書!$O$33=0,"",CUBE05ロングプラン見積書・申込書!$O$33+F176+6))</f>
        <v/>
      </c>
    </row>
    <row r="177" spans="5:7" x14ac:dyDescent="0.3">
      <c r="E177" s="84"/>
      <c r="F177" s="81">
        <v>173</v>
      </c>
      <c r="G177" s="84" t="str">
        <f ca="1">IF(IF(CUBE05ロングプラン見積書・申込書!$O$33=0,"",CUBE05ロングプラン見積書・申込書!$O$33+F177+6)&gt;(TODAY()+400),"",IF(CUBE05ロングプラン見積書・申込書!$O$33=0,"",CUBE05ロングプラン見積書・申込書!$O$33+F177+6))</f>
        <v/>
      </c>
    </row>
    <row r="178" spans="5:7" x14ac:dyDescent="0.3">
      <c r="E178" s="84"/>
      <c r="F178" s="95">
        <v>174</v>
      </c>
      <c r="G178" s="84" t="str">
        <f ca="1">IF(IF(CUBE05ロングプラン見積書・申込書!$O$33=0,"",CUBE05ロングプラン見積書・申込書!$O$33+F178+6)&gt;(TODAY()+400),"",IF(CUBE05ロングプラン見積書・申込書!$O$33=0,"",CUBE05ロングプラン見積書・申込書!$O$33+F178+6))</f>
        <v/>
      </c>
    </row>
    <row r="179" spans="5:7" x14ac:dyDescent="0.3">
      <c r="E179" s="84"/>
      <c r="F179" s="81">
        <v>175</v>
      </c>
      <c r="G179" s="84" t="str">
        <f ca="1">IF(IF(CUBE05ロングプラン見積書・申込書!$O$33=0,"",CUBE05ロングプラン見積書・申込書!$O$33+F179+6)&gt;(TODAY()+400),"",IF(CUBE05ロングプラン見積書・申込書!$O$33=0,"",CUBE05ロングプラン見積書・申込書!$O$33+F179+6))</f>
        <v/>
      </c>
    </row>
    <row r="180" spans="5:7" x14ac:dyDescent="0.3">
      <c r="E180" s="84"/>
      <c r="F180" s="95">
        <v>176</v>
      </c>
      <c r="G180" s="84" t="str">
        <f ca="1">IF(IF(CUBE05ロングプラン見積書・申込書!$O$33=0,"",CUBE05ロングプラン見積書・申込書!$O$33+F180+6)&gt;(TODAY()+400),"",IF(CUBE05ロングプラン見積書・申込書!$O$33=0,"",CUBE05ロングプラン見積書・申込書!$O$33+F180+6))</f>
        <v/>
      </c>
    </row>
    <row r="181" spans="5:7" x14ac:dyDescent="0.3">
      <c r="E181" s="84"/>
      <c r="F181" s="81">
        <v>177</v>
      </c>
      <c r="G181" s="84" t="str">
        <f ca="1">IF(IF(CUBE05ロングプラン見積書・申込書!$O$33=0,"",CUBE05ロングプラン見積書・申込書!$O$33+F181+6)&gt;(TODAY()+400),"",IF(CUBE05ロングプラン見積書・申込書!$O$33=0,"",CUBE05ロングプラン見積書・申込書!$O$33+F181+6))</f>
        <v/>
      </c>
    </row>
    <row r="182" spans="5:7" x14ac:dyDescent="0.3">
      <c r="E182" s="84"/>
      <c r="F182" s="95">
        <v>178</v>
      </c>
      <c r="G182" s="84" t="str">
        <f ca="1">IF(IF(CUBE05ロングプラン見積書・申込書!$O$33=0,"",CUBE05ロングプラン見積書・申込書!$O$33+F182+6)&gt;(TODAY()+400),"",IF(CUBE05ロングプラン見積書・申込書!$O$33=0,"",CUBE05ロングプラン見積書・申込書!$O$33+F182+6))</f>
        <v/>
      </c>
    </row>
    <row r="183" spans="5:7" x14ac:dyDescent="0.3">
      <c r="E183" s="84"/>
      <c r="F183" s="81">
        <v>179</v>
      </c>
      <c r="G183" s="84" t="str">
        <f ca="1">IF(IF(CUBE05ロングプラン見積書・申込書!$O$33=0,"",CUBE05ロングプラン見積書・申込書!$O$33+F183+6)&gt;(TODAY()+400),"",IF(CUBE05ロングプラン見積書・申込書!$O$33=0,"",CUBE05ロングプラン見積書・申込書!$O$33+F183+6))</f>
        <v/>
      </c>
    </row>
    <row r="184" spans="5:7" x14ac:dyDescent="0.3">
      <c r="E184" s="84"/>
      <c r="F184" s="95">
        <v>180</v>
      </c>
      <c r="G184" s="84" t="str">
        <f ca="1">IF(IF(CUBE05ロングプラン見積書・申込書!$O$33=0,"",CUBE05ロングプラン見積書・申込書!$O$33+F184+6)&gt;(TODAY()+400),"",IF(CUBE05ロングプラン見積書・申込書!$O$33=0,"",CUBE05ロングプラン見積書・申込書!$O$33+F184+6))</f>
        <v/>
      </c>
    </row>
    <row r="185" spans="5:7" x14ac:dyDescent="0.3">
      <c r="E185" s="84"/>
      <c r="F185" s="81">
        <v>181</v>
      </c>
      <c r="G185" s="84" t="str">
        <f ca="1">IF(IF(CUBE05ロングプラン見積書・申込書!$O$33=0,"",CUBE05ロングプラン見積書・申込書!$O$33+F185+6)&gt;(TODAY()+400),"",IF(CUBE05ロングプラン見積書・申込書!$O$33=0,"",CUBE05ロングプラン見積書・申込書!$O$33+F185+6))</f>
        <v/>
      </c>
    </row>
    <row r="186" spans="5:7" x14ac:dyDescent="0.3">
      <c r="E186" s="84"/>
      <c r="F186" s="95">
        <v>182</v>
      </c>
      <c r="G186" s="84" t="str">
        <f ca="1">IF(IF(CUBE05ロングプラン見積書・申込書!$O$33=0,"",CUBE05ロングプラン見積書・申込書!$O$33+F186+6)&gt;(TODAY()+400),"",IF(CUBE05ロングプラン見積書・申込書!$O$33=0,"",CUBE05ロングプラン見積書・申込書!$O$33+F186+6))</f>
        <v/>
      </c>
    </row>
    <row r="187" spans="5:7" x14ac:dyDescent="0.3">
      <c r="E187" s="84"/>
      <c r="F187" s="81">
        <v>183</v>
      </c>
      <c r="G187" s="84" t="str">
        <f ca="1">IF(IF(CUBE05ロングプラン見積書・申込書!$O$33=0,"",CUBE05ロングプラン見積書・申込書!$O$33+F187+6)&gt;(TODAY()+400),"",IF(CUBE05ロングプラン見積書・申込書!$O$33=0,"",CUBE05ロングプラン見積書・申込書!$O$33+F187+6))</f>
        <v/>
      </c>
    </row>
    <row r="188" spans="5:7" x14ac:dyDescent="0.3">
      <c r="E188" s="84"/>
      <c r="F188" s="95">
        <v>184</v>
      </c>
      <c r="G188" s="84" t="str">
        <f ca="1">IF(IF(CUBE05ロングプラン見積書・申込書!$O$33=0,"",CUBE05ロングプラン見積書・申込書!$O$33+F188+6)&gt;(TODAY()+400),"",IF(CUBE05ロングプラン見積書・申込書!$O$33=0,"",CUBE05ロングプラン見積書・申込書!$O$33+F188+6))</f>
        <v/>
      </c>
    </row>
    <row r="189" spans="5:7" x14ac:dyDescent="0.3">
      <c r="E189" s="84"/>
      <c r="F189" s="81">
        <v>185</v>
      </c>
      <c r="G189" s="84" t="str">
        <f ca="1">IF(IF(CUBE05ロングプラン見積書・申込書!$O$33=0,"",CUBE05ロングプラン見積書・申込書!$O$33+F189+6)&gt;(TODAY()+400),"",IF(CUBE05ロングプラン見積書・申込書!$O$33=0,"",CUBE05ロングプラン見積書・申込書!$O$33+F189+6))</f>
        <v/>
      </c>
    </row>
    <row r="190" spans="5:7" x14ac:dyDescent="0.3">
      <c r="E190" s="84"/>
      <c r="F190" s="95">
        <v>186</v>
      </c>
      <c r="G190" s="84" t="str">
        <f ca="1">IF(IF(CUBE05ロングプラン見積書・申込書!$O$33=0,"",CUBE05ロングプラン見積書・申込書!$O$33+F190+6)&gt;(TODAY()+400),"",IF(CUBE05ロングプラン見積書・申込書!$O$33=0,"",CUBE05ロングプラン見積書・申込書!$O$33+F190+6))</f>
        <v/>
      </c>
    </row>
    <row r="191" spans="5:7" x14ac:dyDescent="0.3">
      <c r="E191" s="84"/>
      <c r="F191" s="81">
        <v>187</v>
      </c>
      <c r="G191" s="84" t="str">
        <f ca="1">IF(IF(CUBE05ロングプラン見積書・申込書!$O$33=0,"",CUBE05ロングプラン見積書・申込書!$O$33+F191+6)&gt;(TODAY()+400),"",IF(CUBE05ロングプラン見積書・申込書!$O$33=0,"",CUBE05ロングプラン見積書・申込書!$O$33+F191+6))</f>
        <v/>
      </c>
    </row>
    <row r="192" spans="5:7" x14ac:dyDescent="0.3">
      <c r="E192" s="84"/>
      <c r="F192" s="95">
        <v>188</v>
      </c>
      <c r="G192" s="84" t="str">
        <f ca="1">IF(IF(CUBE05ロングプラン見積書・申込書!$O$33=0,"",CUBE05ロングプラン見積書・申込書!$O$33+F192+6)&gt;(TODAY()+400),"",IF(CUBE05ロングプラン見積書・申込書!$O$33=0,"",CUBE05ロングプラン見積書・申込書!$O$33+F192+6))</f>
        <v/>
      </c>
    </row>
    <row r="193" spans="5:7" x14ac:dyDescent="0.3">
      <c r="E193" s="84"/>
      <c r="F193" s="81">
        <v>189</v>
      </c>
      <c r="G193" s="84" t="str">
        <f ca="1">IF(IF(CUBE05ロングプラン見積書・申込書!$O$33=0,"",CUBE05ロングプラン見積書・申込書!$O$33+F193+6)&gt;(TODAY()+400),"",IF(CUBE05ロングプラン見積書・申込書!$O$33=0,"",CUBE05ロングプラン見積書・申込書!$O$33+F193+6))</f>
        <v/>
      </c>
    </row>
    <row r="194" spans="5:7" x14ac:dyDescent="0.3">
      <c r="E194" s="84"/>
      <c r="F194" s="95">
        <v>190</v>
      </c>
      <c r="G194" s="84" t="str">
        <f ca="1">IF(IF(CUBE05ロングプラン見積書・申込書!$O$33=0,"",CUBE05ロングプラン見積書・申込書!$O$33+F194+6)&gt;(TODAY()+400),"",IF(CUBE05ロングプラン見積書・申込書!$O$33=0,"",CUBE05ロングプラン見積書・申込書!$O$33+F194+6))</f>
        <v/>
      </c>
    </row>
    <row r="195" spans="5:7" x14ac:dyDescent="0.3">
      <c r="E195" s="84"/>
      <c r="F195" s="81">
        <v>191</v>
      </c>
      <c r="G195" s="84" t="str">
        <f ca="1">IF(IF(CUBE05ロングプラン見積書・申込書!$O$33=0,"",CUBE05ロングプラン見積書・申込書!$O$33+F195+6)&gt;(TODAY()+400),"",IF(CUBE05ロングプラン見積書・申込書!$O$33=0,"",CUBE05ロングプラン見積書・申込書!$O$33+F195+6))</f>
        <v/>
      </c>
    </row>
    <row r="196" spans="5:7" x14ac:dyDescent="0.3">
      <c r="E196" s="84"/>
      <c r="F196" s="95">
        <v>192</v>
      </c>
      <c r="G196" s="84" t="str">
        <f ca="1">IF(IF(CUBE05ロングプラン見積書・申込書!$O$33=0,"",CUBE05ロングプラン見積書・申込書!$O$33+F196+6)&gt;(TODAY()+400),"",IF(CUBE05ロングプラン見積書・申込書!$O$33=0,"",CUBE05ロングプラン見積書・申込書!$O$33+F196+6))</f>
        <v/>
      </c>
    </row>
    <row r="197" spans="5:7" x14ac:dyDescent="0.3">
      <c r="E197" s="84"/>
      <c r="F197" s="81">
        <v>193</v>
      </c>
      <c r="G197" s="84" t="str">
        <f ca="1">IF(IF(CUBE05ロングプラン見積書・申込書!$O$33=0,"",CUBE05ロングプラン見積書・申込書!$O$33+F197+6)&gt;(TODAY()+400),"",IF(CUBE05ロングプラン見積書・申込書!$O$33=0,"",CUBE05ロングプラン見積書・申込書!$O$33+F197+6))</f>
        <v/>
      </c>
    </row>
    <row r="198" spans="5:7" x14ac:dyDescent="0.3">
      <c r="E198" s="84"/>
      <c r="F198" s="95">
        <v>194</v>
      </c>
      <c r="G198" s="84" t="str">
        <f ca="1">IF(IF(CUBE05ロングプラン見積書・申込書!$O$33=0,"",CUBE05ロングプラン見積書・申込書!$O$33+F198+6)&gt;(TODAY()+400),"",IF(CUBE05ロングプラン見積書・申込書!$O$33=0,"",CUBE05ロングプラン見積書・申込書!$O$33+F198+6))</f>
        <v/>
      </c>
    </row>
    <row r="199" spans="5:7" x14ac:dyDescent="0.3">
      <c r="E199" s="84"/>
      <c r="F199" s="81">
        <v>195</v>
      </c>
      <c r="G199" s="84" t="str">
        <f ca="1">IF(IF(CUBE05ロングプラン見積書・申込書!$O$33=0,"",CUBE05ロングプラン見積書・申込書!$O$33+F199+6)&gt;(TODAY()+400),"",IF(CUBE05ロングプラン見積書・申込書!$O$33=0,"",CUBE05ロングプラン見積書・申込書!$O$33+F199+6))</f>
        <v/>
      </c>
    </row>
    <row r="200" spans="5:7" x14ac:dyDescent="0.3">
      <c r="E200" s="84"/>
      <c r="F200" s="95">
        <v>196</v>
      </c>
      <c r="G200" s="84" t="str">
        <f ca="1">IF(IF(CUBE05ロングプラン見積書・申込書!$O$33=0,"",CUBE05ロングプラン見積書・申込書!$O$33+F200+6)&gt;(TODAY()+400),"",IF(CUBE05ロングプラン見積書・申込書!$O$33=0,"",CUBE05ロングプラン見積書・申込書!$O$33+F200+6))</f>
        <v/>
      </c>
    </row>
    <row r="201" spans="5:7" x14ac:dyDescent="0.3">
      <c r="E201" s="84"/>
      <c r="F201" s="81">
        <v>197</v>
      </c>
      <c r="G201" s="84" t="str">
        <f ca="1">IF(IF(CUBE05ロングプラン見積書・申込書!$O$33=0,"",CUBE05ロングプラン見積書・申込書!$O$33+F201+6)&gt;(TODAY()+400),"",IF(CUBE05ロングプラン見積書・申込書!$O$33=0,"",CUBE05ロングプラン見積書・申込書!$O$33+F201+6))</f>
        <v/>
      </c>
    </row>
    <row r="202" spans="5:7" x14ac:dyDescent="0.3">
      <c r="E202" s="84"/>
      <c r="F202" s="95">
        <v>198</v>
      </c>
      <c r="G202" s="84" t="str">
        <f ca="1">IF(IF(CUBE05ロングプラン見積書・申込書!$O$33=0,"",CUBE05ロングプラン見積書・申込書!$O$33+F202+6)&gt;(TODAY()+400),"",IF(CUBE05ロングプラン見積書・申込書!$O$33=0,"",CUBE05ロングプラン見積書・申込書!$O$33+F202+6))</f>
        <v/>
      </c>
    </row>
    <row r="203" spans="5:7" x14ac:dyDescent="0.3">
      <c r="E203" s="84"/>
      <c r="F203" s="81">
        <v>199</v>
      </c>
      <c r="G203" s="84" t="str">
        <f ca="1">IF(IF(CUBE05ロングプラン見積書・申込書!$O$33=0,"",CUBE05ロングプラン見積書・申込書!$O$33+F203+6)&gt;(TODAY()+400),"",IF(CUBE05ロングプラン見積書・申込書!$O$33=0,"",CUBE05ロングプラン見積書・申込書!$O$33+F203+6))</f>
        <v/>
      </c>
    </row>
    <row r="204" spans="5:7" x14ac:dyDescent="0.3">
      <c r="E204" s="84"/>
      <c r="F204" s="95">
        <v>200</v>
      </c>
      <c r="G204" s="84" t="str">
        <f ca="1">IF(IF(CUBE05ロングプラン見積書・申込書!$O$33=0,"",CUBE05ロングプラン見積書・申込書!$O$33+F204+6)&gt;(TODAY()+400),"",IF(CUBE05ロングプラン見積書・申込書!$O$33=0,"",CUBE05ロングプラン見積書・申込書!$O$33+F204+6))</f>
        <v/>
      </c>
    </row>
    <row r="205" spans="5:7" x14ac:dyDescent="0.3">
      <c r="E205" s="84"/>
      <c r="F205" s="81">
        <v>201</v>
      </c>
      <c r="G205" s="84" t="str">
        <f ca="1">IF(IF(CUBE05ロングプラン見積書・申込書!$O$33=0,"",CUBE05ロングプラン見積書・申込書!$O$33+F205+6)&gt;(TODAY()+400),"",IF(CUBE05ロングプラン見積書・申込書!$O$33=0,"",CUBE05ロングプラン見積書・申込書!$O$33+F205+6))</f>
        <v/>
      </c>
    </row>
    <row r="206" spans="5:7" x14ac:dyDescent="0.3">
      <c r="E206" s="84"/>
      <c r="F206" s="95">
        <v>202</v>
      </c>
      <c r="G206" s="84" t="str">
        <f ca="1">IF(IF(CUBE05ロングプラン見積書・申込書!$O$33=0,"",CUBE05ロングプラン見積書・申込書!$O$33+F206+6)&gt;(TODAY()+400),"",IF(CUBE05ロングプラン見積書・申込書!$O$33=0,"",CUBE05ロングプラン見積書・申込書!$O$33+F206+6))</f>
        <v/>
      </c>
    </row>
    <row r="207" spans="5:7" x14ac:dyDescent="0.3">
      <c r="E207" s="84"/>
      <c r="F207" s="81">
        <v>203</v>
      </c>
      <c r="G207" s="84" t="str">
        <f ca="1">IF(IF(CUBE05ロングプラン見積書・申込書!$O$33=0,"",CUBE05ロングプラン見積書・申込書!$O$33+F207+6)&gt;(TODAY()+400),"",IF(CUBE05ロングプラン見積書・申込書!$O$33=0,"",CUBE05ロングプラン見積書・申込書!$O$33+F207+6))</f>
        <v/>
      </c>
    </row>
    <row r="208" spans="5:7" x14ac:dyDescent="0.3">
      <c r="E208" s="84"/>
      <c r="F208" s="95">
        <v>204</v>
      </c>
      <c r="G208" s="84" t="str">
        <f ca="1">IF(IF(CUBE05ロングプラン見積書・申込書!$O$33=0,"",CUBE05ロングプラン見積書・申込書!$O$33+F208+6)&gt;(TODAY()+400),"",IF(CUBE05ロングプラン見積書・申込書!$O$33=0,"",CUBE05ロングプラン見積書・申込書!$O$33+F208+6))</f>
        <v/>
      </c>
    </row>
    <row r="209" spans="5:7" x14ac:dyDescent="0.3">
      <c r="E209" s="84"/>
      <c r="F209" s="81">
        <v>205</v>
      </c>
      <c r="G209" s="84" t="str">
        <f ca="1">IF(IF(CUBE05ロングプラン見積書・申込書!$O$33=0,"",CUBE05ロングプラン見積書・申込書!$O$33+F209+6)&gt;(TODAY()+400),"",IF(CUBE05ロングプラン見積書・申込書!$O$33=0,"",CUBE05ロングプラン見積書・申込書!$O$33+F209+6))</f>
        <v/>
      </c>
    </row>
    <row r="210" spans="5:7" x14ac:dyDescent="0.3">
      <c r="E210" s="84"/>
      <c r="F210" s="95">
        <v>206</v>
      </c>
      <c r="G210" s="84" t="str">
        <f ca="1">IF(IF(CUBE05ロングプラン見積書・申込書!$O$33=0,"",CUBE05ロングプラン見積書・申込書!$O$33+F210+6)&gt;(TODAY()+400),"",IF(CUBE05ロングプラン見積書・申込書!$O$33=0,"",CUBE05ロングプラン見積書・申込書!$O$33+F210+6))</f>
        <v/>
      </c>
    </row>
    <row r="211" spans="5:7" x14ac:dyDescent="0.3">
      <c r="E211" s="84"/>
      <c r="F211" s="81">
        <v>207</v>
      </c>
      <c r="G211" s="84" t="str">
        <f ca="1">IF(IF(CUBE05ロングプラン見積書・申込書!$O$33=0,"",CUBE05ロングプラン見積書・申込書!$O$33+F211+6)&gt;(TODAY()+400),"",IF(CUBE05ロングプラン見積書・申込書!$O$33=0,"",CUBE05ロングプラン見積書・申込書!$O$33+F211+6))</f>
        <v/>
      </c>
    </row>
    <row r="212" spans="5:7" x14ac:dyDescent="0.3">
      <c r="E212" s="84"/>
      <c r="F212" s="95">
        <v>208</v>
      </c>
      <c r="G212" s="84" t="str">
        <f ca="1">IF(IF(CUBE05ロングプラン見積書・申込書!$O$33=0,"",CUBE05ロングプラン見積書・申込書!$O$33+F212+6)&gt;(TODAY()+400),"",IF(CUBE05ロングプラン見積書・申込書!$O$33=0,"",CUBE05ロングプラン見積書・申込書!$O$33+F212+6))</f>
        <v/>
      </c>
    </row>
    <row r="213" spans="5:7" x14ac:dyDescent="0.3">
      <c r="E213" s="84"/>
      <c r="F213" s="81">
        <v>209</v>
      </c>
      <c r="G213" s="84" t="str">
        <f ca="1">IF(IF(CUBE05ロングプラン見積書・申込書!$O$33=0,"",CUBE05ロングプラン見積書・申込書!$O$33+F213+6)&gt;(TODAY()+400),"",IF(CUBE05ロングプラン見積書・申込書!$O$33=0,"",CUBE05ロングプラン見積書・申込書!$O$33+F213+6))</f>
        <v/>
      </c>
    </row>
    <row r="214" spans="5:7" x14ac:dyDescent="0.3">
      <c r="E214" s="84"/>
      <c r="F214" s="95">
        <v>210</v>
      </c>
      <c r="G214" s="84" t="str">
        <f ca="1">IF(IF(CUBE05ロングプラン見積書・申込書!$O$33=0,"",CUBE05ロングプラン見積書・申込書!$O$33+F214+6)&gt;(TODAY()+400),"",IF(CUBE05ロングプラン見積書・申込書!$O$33=0,"",CUBE05ロングプラン見積書・申込書!$O$33+F214+6))</f>
        <v/>
      </c>
    </row>
    <row r="215" spans="5:7" x14ac:dyDescent="0.3">
      <c r="E215" s="84"/>
      <c r="F215" s="81">
        <v>211</v>
      </c>
      <c r="G215" s="84" t="str">
        <f ca="1">IF(IF(CUBE05ロングプラン見積書・申込書!$O$33=0,"",CUBE05ロングプラン見積書・申込書!$O$33+F215+6)&gt;(TODAY()+400),"",IF(CUBE05ロングプラン見積書・申込書!$O$33=0,"",CUBE05ロングプラン見積書・申込書!$O$33+F215+6))</f>
        <v/>
      </c>
    </row>
    <row r="216" spans="5:7" x14ac:dyDescent="0.3">
      <c r="E216" s="84"/>
      <c r="F216" s="95">
        <v>212</v>
      </c>
      <c r="G216" s="84" t="str">
        <f ca="1">IF(IF(CUBE05ロングプラン見積書・申込書!$O$33=0,"",CUBE05ロングプラン見積書・申込書!$O$33+F216+6)&gt;(TODAY()+400),"",IF(CUBE05ロングプラン見積書・申込書!$O$33=0,"",CUBE05ロングプラン見積書・申込書!$O$33+F216+6))</f>
        <v/>
      </c>
    </row>
    <row r="217" spans="5:7" x14ac:dyDescent="0.3">
      <c r="E217" s="84"/>
      <c r="F217" s="81">
        <v>213</v>
      </c>
      <c r="G217" s="84" t="str">
        <f ca="1">IF(IF(CUBE05ロングプラン見積書・申込書!$O$33=0,"",CUBE05ロングプラン見積書・申込書!$O$33+F217+6)&gt;(TODAY()+400),"",IF(CUBE05ロングプラン見積書・申込書!$O$33=0,"",CUBE05ロングプラン見積書・申込書!$O$33+F217+6))</f>
        <v/>
      </c>
    </row>
    <row r="218" spans="5:7" x14ac:dyDescent="0.3">
      <c r="E218" s="84"/>
      <c r="F218" s="95">
        <v>214</v>
      </c>
      <c r="G218" s="84" t="str">
        <f ca="1">IF(IF(CUBE05ロングプラン見積書・申込書!$O$33=0,"",CUBE05ロングプラン見積書・申込書!$O$33+F218+6)&gt;(TODAY()+400),"",IF(CUBE05ロングプラン見積書・申込書!$O$33=0,"",CUBE05ロングプラン見積書・申込書!$O$33+F218+6))</f>
        <v/>
      </c>
    </row>
    <row r="219" spans="5:7" x14ac:dyDescent="0.3">
      <c r="E219" s="84"/>
      <c r="F219" s="81">
        <v>215</v>
      </c>
      <c r="G219" s="84" t="str">
        <f ca="1">IF(IF(CUBE05ロングプラン見積書・申込書!$O$33=0,"",CUBE05ロングプラン見積書・申込書!$O$33+F219+6)&gt;(TODAY()+400),"",IF(CUBE05ロングプラン見積書・申込書!$O$33=0,"",CUBE05ロングプラン見積書・申込書!$O$33+F219+6))</f>
        <v/>
      </c>
    </row>
    <row r="220" spans="5:7" x14ac:dyDescent="0.3">
      <c r="E220" s="84"/>
      <c r="F220" s="95">
        <v>216</v>
      </c>
      <c r="G220" s="84" t="str">
        <f ca="1">IF(IF(CUBE05ロングプラン見積書・申込書!$O$33=0,"",CUBE05ロングプラン見積書・申込書!$O$33+F220+6)&gt;(TODAY()+400),"",IF(CUBE05ロングプラン見積書・申込書!$O$33=0,"",CUBE05ロングプラン見積書・申込書!$O$33+F220+6))</f>
        <v/>
      </c>
    </row>
    <row r="221" spans="5:7" x14ac:dyDescent="0.3">
      <c r="E221" s="84"/>
      <c r="F221" s="81">
        <v>217</v>
      </c>
      <c r="G221" s="84" t="str">
        <f ca="1">IF(IF(CUBE05ロングプラン見積書・申込書!$O$33=0,"",CUBE05ロングプラン見積書・申込書!$O$33+F221+6)&gt;(TODAY()+400),"",IF(CUBE05ロングプラン見積書・申込書!$O$33=0,"",CUBE05ロングプラン見積書・申込書!$O$33+F221+6))</f>
        <v/>
      </c>
    </row>
    <row r="222" spans="5:7" x14ac:dyDescent="0.3">
      <c r="E222" s="84"/>
      <c r="F222" s="95">
        <v>218</v>
      </c>
      <c r="G222" s="84" t="str">
        <f ca="1">IF(IF(CUBE05ロングプラン見積書・申込書!$O$33=0,"",CUBE05ロングプラン見積書・申込書!$O$33+F222+6)&gt;(TODAY()+400),"",IF(CUBE05ロングプラン見積書・申込書!$O$33=0,"",CUBE05ロングプラン見積書・申込書!$O$33+F222+6))</f>
        <v/>
      </c>
    </row>
    <row r="223" spans="5:7" x14ac:dyDescent="0.3">
      <c r="E223" s="84"/>
      <c r="F223" s="81">
        <v>219</v>
      </c>
      <c r="G223" s="84" t="str">
        <f ca="1">IF(IF(CUBE05ロングプラン見積書・申込書!$O$33=0,"",CUBE05ロングプラン見積書・申込書!$O$33+F223+6)&gt;(TODAY()+400),"",IF(CUBE05ロングプラン見積書・申込書!$O$33=0,"",CUBE05ロングプラン見積書・申込書!$O$33+F223+6))</f>
        <v/>
      </c>
    </row>
    <row r="224" spans="5:7" x14ac:dyDescent="0.3">
      <c r="E224" s="84"/>
      <c r="F224" s="95">
        <v>220</v>
      </c>
      <c r="G224" s="84" t="str">
        <f ca="1">IF(IF(CUBE05ロングプラン見積書・申込書!$O$33=0,"",CUBE05ロングプラン見積書・申込書!$O$33+F224+6)&gt;(TODAY()+400),"",IF(CUBE05ロングプラン見積書・申込書!$O$33=0,"",CUBE05ロングプラン見積書・申込書!$O$33+F224+6))</f>
        <v/>
      </c>
    </row>
    <row r="225" spans="5:7" x14ac:dyDescent="0.3">
      <c r="E225" s="84"/>
      <c r="F225" s="81">
        <v>221</v>
      </c>
      <c r="G225" s="84" t="str">
        <f ca="1">IF(IF(CUBE05ロングプラン見積書・申込書!$O$33=0,"",CUBE05ロングプラン見積書・申込書!$O$33+F225+6)&gt;(TODAY()+400),"",IF(CUBE05ロングプラン見積書・申込書!$O$33=0,"",CUBE05ロングプラン見積書・申込書!$O$33+F225+6))</f>
        <v/>
      </c>
    </row>
    <row r="226" spans="5:7" x14ac:dyDescent="0.3">
      <c r="E226" s="84"/>
      <c r="F226" s="95">
        <v>222</v>
      </c>
      <c r="G226" s="84" t="str">
        <f ca="1">IF(IF(CUBE05ロングプラン見積書・申込書!$O$33=0,"",CUBE05ロングプラン見積書・申込書!$O$33+F226+6)&gt;(TODAY()+400),"",IF(CUBE05ロングプラン見積書・申込書!$O$33=0,"",CUBE05ロングプラン見積書・申込書!$O$33+F226+6))</f>
        <v/>
      </c>
    </row>
    <row r="227" spans="5:7" x14ac:dyDescent="0.3">
      <c r="E227" s="84"/>
      <c r="F227" s="81">
        <v>223</v>
      </c>
      <c r="G227" s="84" t="str">
        <f ca="1">IF(IF(CUBE05ロングプラン見積書・申込書!$O$33=0,"",CUBE05ロングプラン見積書・申込書!$O$33+F227+6)&gt;(TODAY()+400),"",IF(CUBE05ロングプラン見積書・申込書!$O$33=0,"",CUBE05ロングプラン見積書・申込書!$O$33+F227+6))</f>
        <v/>
      </c>
    </row>
    <row r="228" spans="5:7" x14ac:dyDescent="0.3">
      <c r="E228" s="84"/>
      <c r="F228" s="95">
        <v>224</v>
      </c>
      <c r="G228" s="84" t="str">
        <f ca="1">IF(IF(CUBE05ロングプラン見積書・申込書!$O$33=0,"",CUBE05ロングプラン見積書・申込書!$O$33+F228+6)&gt;(TODAY()+400),"",IF(CUBE05ロングプラン見積書・申込書!$O$33=0,"",CUBE05ロングプラン見積書・申込書!$O$33+F228+6))</f>
        <v/>
      </c>
    </row>
    <row r="229" spans="5:7" x14ac:dyDescent="0.3">
      <c r="E229" s="84"/>
      <c r="F229" s="81">
        <v>225</v>
      </c>
      <c r="G229" s="84" t="str">
        <f ca="1">IF(IF(CUBE05ロングプラン見積書・申込書!$O$33=0,"",CUBE05ロングプラン見積書・申込書!$O$33+F229+6)&gt;(TODAY()+400),"",IF(CUBE05ロングプラン見積書・申込書!$O$33=0,"",CUBE05ロングプラン見積書・申込書!$O$33+F229+6))</f>
        <v/>
      </c>
    </row>
    <row r="230" spans="5:7" x14ac:dyDescent="0.3">
      <c r="E230" s="84"/>
      <c r="F230" s="95">
        <v>226</v>
      </c>
      <c r="G230" s="84" t="str">
        <f ca="1">IF(IF(CUBE05ロングプラン見積書・申込書!$O$33=0,"",CUBE05ロングプラン見積書・申込書!$O$33+F230+6)&gt;(TODAY()+400),"",IF(CUBE05ロングプラン見積書・申込書!$O$33=0,"",CUBE05ロングプラン見積書・申込書!$O$33+F230+6))</f>
        <v/>
      </c>
    </row>
    <row r="231" spans="5:7" x14ac:dyDescent="0.3">
      <c r="E231" s="84"/>
      <c r="F231" s="81">
        <v>227</v>
      </c>
      <c r="G231" s="84" t="str">
        <f ca="1">IF(IF(CUBE05ロングプラン見積書・申込書!$O$33=0,"",CUBE05ロングプラン見積書・申込書!$O$33+F231+6)&gt;(TODAY()+400),"",IF(CUBE05ロングプラン見積書・申込書!$O$33=0,"",CUBE05ロングプラン見積書・申込書!$O$33+F231+6))</f>
        <v/>
      </c>
    </row>
    <row r="232" spans="5:7" x14ac:dyDescent="0.3">
      <c r="E232" s="84"/>
      <c r="F232" s="95">
        <v>228</v>
      </c>
      <c r="G232" s="84" t="str">
        <f ca="1">IF(IF(CUBE05ロングプラン見積書・申込書!$O$33=0,"",CUBE05ロングプラン見積書・申込書!$O$33+F232+6)&gt;(TODAY()+400),"",IF(CUBE05ロングプラン見積書・申込書!$O$33=0,"",CUBE05ロングプラン見積書・申込書!$O$33+F232+6))</f>
        <v/>
      </c>
    </row>
    <row r="233" spans="5:7" x14ac:dyDescent="0.3">
      <c r="E233" s="84"/>
      <c r="F233" s="81">
        <v>229</v>
      </c>
      <c r="G233" s="84" t="str">
        <f ca="1">IF(IF(CUBE05ロングプラン見積書・申込書!$O$33=0,"",CUBE05ロングプラン見積書・申込書!$O$33+F233+6)&gt;(TODAY()+400),"",IF(CUBE05ロングプラン見積書・申込書!$O$33=0,"",CUBE05ロングプラン見積書・申込書!$O$33+F233+6))</f>
        <v/>
      </c>
    </row>
    <row r="234" spans="5:7" x14ac:dyDescent="0.3">
      <c r="E234" s="84"/>
      <c r="F234" s="95">
        <v>230</v>
      </c>
      <c r="G234" s="84" t="str">
        <f ca="1">IF(IF(CUBE05ロングプラン見積書・申込書!$O$33=0,"",CUBE05ロングプラン見積書・申込書!$O$33+F234+6)&gt;(TODAY()+400),"",IF(CUBE05ロングプラン見積書・申込書!$O$33=0,"",CUBE05ロングプラン見積書・申込書!$O$33+F234+6))</f>
        <v/>
      </c>
    </row>
    <row r="235" spans="5:7" x14ac:dyDescent="0.3">
      <c r="E235" s="84"/>
      <c r="F235" s="81">
        <v>231</v>
      </c>
      <c r="G235" s="84" t="str">
        <f ca="1">IF(IF(CUBE05ロングプラン見積書・申込書!$O$33=0,"",CUBE05ロングプラン見積書・申込書!$O$33+F235+6)&gt;(TODAY()+400),"",IF(CUBE05ロングプラン見積書・申込書!$O$33=0,"",CUBE05ロングプラン見積書・申込書!$O$33+F235+6))</f>
        <v/>
      </c>
    </row>
    <row r="236" spans="5:7" x14ac:dyDescent="0.3">
      <c r="E236" s="84"/>
      <c r="F236" s="95">
        <v>232</v>
      </c>
      <c r="G236" s="84" t="str">
        <f ca="1">IF(IF(CUBE05ロングプラン見積書・申込書!$O$33=0,"",CUBE05ロングプラン見積書・申込書!$O$33+F236+6)&gt;(TODAY()+400),"",IF(CUBE05ロングプラン見積書・申込書!$O$33=0,"",CUBE05ロングプラン見積書・申込書!$O$33+F236+6))</f>
        <v/>
      </c>
    </row>
    <row r="237" spans="5:7" x14ac:dyDescent="0.3">
      <c r="E237" s="84"/>
      <c r="F237" s="81">
        <v>233</v>
      </c>
      <c r="G237" s="84" t="str">
        <f ca="1">IF(IF(CUBE05ロングプラン見積書・申込書!$O$33=0,"",CUBE05ロングプラン見積書・申込書!$O$33+F237+6)&gt;(TODAY()+400),"",IF(CUBE05ロングプラン見積書・申込書!$O$33=0,"",CUBE05ロングプラン見積書・申込書!$O$33+F237+6))</f>
        <v/>
      </c>
    </row>
    <row r="238" spans="5:7" x14ac:dyDescent="0.3">
      <c r="E238" s="84"/>
      <c r="F238" s="95">
        <v>234</v>
      </c>
      <c r="G238" s="84" t="str">
        <f ca="1">IF(IF(CUBE05ロングプラン見積書・申込書!$O$33=0,"",CUBE05ロングプラン見積書・申込書!$O$33+F238+6)&gt;(TODAY()+400),"",IF(CUBE05ロングプラン見積書・申込書!$O$33=0,"",CUBE05ロングプラン見積書・申込書!$O$33+F238+6))</f>
        <v/>
      </c>
    </row>
    <row r="239" spans="5:7" x14ac:dyDescent="0.3">
      <c r="E239" s="84"/>
      <c r="F239" s="81">
        <v>235</v>
      </c>
      <c r="G239" s="84" t="str">
        <f ca="1">IF(IF(CUBE05ロングプラン見積書・申込書!$O$33=0,"",CUBE05ロングプラン見積書・申込書!$O$33+F239+6)&gt;(TODAY()+400),"",IF(CUBE05ロングプラン見積書・申込書!$O$33=0,"",CUBE05ロングプラン見積書・申込書!$O$33+F239+6))</f>
        <v/>
      </c>
    </row>
    <row r="240" spans="5:7" x14ac:dyDescent="0.3">
      <c r="E240" s="84"/>
      <c r="F240" s="95">
        <v>236</v>
      </c>
      <c r="G240" s="84" t="str">
        <f ca="1">IF(IF(CUBE05ロングプラン見積書・申込書!$O$33=0,"",CUBE05ロングプラン見積書・申込書!$O$33+F240+6)&gt;(TODAY()+400),"",IF(CUBE05ロングプラン見積書・申込書!$O$33=0,"",CUBE05ロングプラン見積書・申込書!$O$33+F240+6))</f>
        <v/>
      </c>
    </row>
    <row r="241" spans="5:7" x14ac:dyDescent="0.3">
      <c r="E241" s="84"/>
      <c r="F241" s="81">
        <v>237</v>
      </c>
      <c r="G241" s="84" t="str">
        <f ca="1">IF(IF(CUBE05ロングプラン見積書・申込書!$O$33=0,"",CUBE05ロングプラン見積書・申込書!$O$33+F241+6)&gt;(TODAY()+400),"",IF(CUBE05ロングプラン見積書・申込書!$O$33=0,"",CUBE05ロングプラン見積書・申込書!$O$33+F241+6))</f>
        <v/>
      </c>
    </row>
    <row r="242" spans="5:7" x14ac:dyDescent="0.3">
      <c r="E242" s="84"/>
      <c r="F242" s="95">
        <v>238</v>
      </c>
      <c r="G242" s="84" t="str">
        <f ca="1">IF(IF(CUBE05ロングプラン見積書・申込書!$O$33=0,"",CUBE05ロングプラン見積書・申込書!$O$33+F242+6)&gt;(TODAY()+400),"",IF(CUBE05ロングプラン見積書・申込書!$O$33=0,"",CUBE05ロングプラン見積書・申込書!$O$33+F242+6))</f>
        <v/>
      </c>
    </row>
    <row r="243" spans="5:7" x14ac:dyDescent="0.3">
      <c r="E243" s="84"/>
      <c r="F243" s="81">
        <v>239</v>
      </c>
      <c r="G243" s="84" t="str">
        <f ca="1">IF(IF(CUBE05ロングプラン見積書・申込書!$O$33=0,"",CUBE05ロングプラン見積書・申込書!$O$33+F243+6)&gt;(TODAY()+400),"",IF(CUBE05ロングプラン見積書・申込書!$O$33=0,"",CUBE05ロングプラン見積書・申込書!$O$33+F243+6))</f>
        <v/>
      </c>
    </row>
    <row r="244" spans="5:7" x14ac:dyDescent="0.3">
      <c r="E244" s="84"/>
      <c r="F244" s="95">
        <v>240</v>
      </c>
      <c r="G244" s="84" t="str">
        <f ca="1">IF(IF(CUBE05ロングプラン見積書・申込書!$O$33=0,"",CUBE05ロングプラン見積書・申込書!$O$33+F244+6)&gt;(TODAY()+400),"",IF(CUBE05ロングプラン見積書・申込書!$O$33=0,"",CUBE05ロングプラン見積書・申込書!$O$33+F244+6))</f>
        <v/>
      </c>
    </row>
    <row r="245" spans="5:7" x14ac:dyDescent="0.3">
      <c r="E245" s="84"/>
      <c r="F245" s="81">
        <v>241</v>
      </c>
      <c r="G245" s="84" t="str">
        <f ca="1">IF(IF(CUBE05ロングプラン見積書・申込書!$O$33=0,"",CUBE05ロングプラン見積書・申込書!$O$33+F245+6)&gt;(TODAY()+400),"",IF(CUBE05ロングプラン見積書・申込書!$O$33=0,"",CUBE05ロングプラン見積書・申込書!$O$33+F245+6))</f>
        <v/>
      </c>
    </row>
    <row r="246" spans="5:7" x14ac:dyDescent="0.3">
      <c r="E246" s="84"/>
      <c r="F246" s="95">
        <v>242</v>
      </c>
      <c r="G246" s="84" t="str">
        <f ca="1">IF(IF(CUBE05ロングプラン見積書・申込書!$O$33=0,"",CUBE05ロングプラン見積書・申込書!$O$33+F246+6)&gt;(TODAY()+400),"",IF(CUBE05ロングプラン見積書・申込書!$O$33=0,"",CUBE05ロングプラン見積書・申込書!$O$33+F246+6))</f>
        <v/>
      </c>
    </row>
    <row r="247" spans="5:7" x14ac:dyDescent="0.3">
      <c r="E247" s="84"/>
      <c r="F247" s="81">
        <v>243</v>
      </c>
      <c r="G247" s="84" t="str">
        <f ca="1">IF(IF(CUBE05ロングプラン見積書・申込書!$O$33=0,"",CUBE05ロングプラン見積書・申込書!$O$33+F247+6)&gt;(TODAY()+400),"",IF(CUBE05ロングプラン見積書・申込書!$O$33=0,"",CUBE05ロングプラン見積書・申込書!$O$33+F247+6))</f>
        <v/>
      </c>
    </row>
    <row r="248" spans="5:7" x14ac:dyDescent="0.3">
      <c r="E248" s="84"/>
      <c r="F248" s="95">
        <v>244</v>
      </c>
      <c r="G248" s="84" t="str">
        <f ca="1">IF(IF(CUBE05ロングプラン見積書・申込書!$O$33=0,"",CUBE05ロングプラン見積書・申込書!$O$33+F248+6)&gt;(TODAY()+400),"",IF(CUBE05ロングプラン見積書・申込書!$O$33=0,"",CUBE05ロングプラン見積書・申込書!$O$33+F248+6))</f>
        <v/>
      </c>
    </row>
    <row r="249" spans="5:7" x14ac:dyDescent="0.3">
      <c r="E249" s="84"/>
      <c r="F249" s="81">
        <v>245</v>
      </c>
      <c r="G249" s="84" t="str">
        <f ca="1">IF(IF(CUBE05ロングプラン見積書・申込書!$O$33=0,"",CUBE05ロングプラン見積書・申込書!$O$33+F249+6)&gt;(TODAY()+400),"",IF(CUBE05ロングプラン見積書・申込書!$O$33=0,"",CUBE05ロングプラン見積書・申込書!$O$33+F249+6))</f>
        <v/>
      </c>
    </row>
    <row r="250" spans="5:7" x14ac:dyDescent="0.3">
      <c r="E250" s="84"/>
      <c r="F250" s="95">
        <v>246</v>
      </c>
      <c r="G250" s="84" t="str">
        <f ca="1">IF(IF(CUBE05ロングプラン見積書・申込書!$O$33=0,"",CUBE05ロングプラン見積書・申込書!$O$33+F250+6)&gt;(TODAY()+400),"",IF(CUBE05ロングプラン見積書・申込書!$O$33=0,"",CUBE05ロングプラン見積書・申込書!$O$33+F250+6))</f>
        <v/>
      </c>
    </row>
    <row r="251" spans="5:7" x14ac:dyDescent="0.3">
      <c r="E251" s="84"/>
      <c r="F251" s="81">
        <v>247</v>
      </c>
      <c r="G251" s="84" t="str">
        <f ca="1">IF(IF(CUBE05ロングプラン見積書・申込書!$O$33=0,"",CUBE05ロングプラン見積書・申込書!$O$33+F251+6)&gt;(TODAY()+400),"",IF(CUBE05ロングプラン見積書・申込書!$O$33=0,"",CUBE05ロングプラン見積書・申込書!$O$33+F251+6))</f>
        <v/>
      </c>
    </row>
    <row r="252" spans="5:7" x14ac:dyDescent="0.3">
      <c r="E252" s="84"/>
      <c r="F252" s="95">
        <v>248</v>
      </c>
      <c r="G252" s="84" t="str">
        <f ca="1">IF(IF(CUBE05ロングプラン見積書・申込書!$O$33=0,"",CUBE05ロングプラン見積書・申込書!$O$33+F252+6)&gt;(TODAY()+400),"",IF(CUBE05ロングプラン見積書・申込書!$O$33=0,"",CUBE05ロングプラン見積書・申込書!$O$33+F252+6))</f>
        <v/>
      </c>
    </row>
    <row r="253" spans="5:7" x14ac:dyDescent="0.3">
      <c r="E253" s="84"/>
      <c r="F253" s="81">
        <v>249</v>
      </c>
      <c r="G253" s="84" t="str">
        <f ca="1">IF(IF(CUBE05ロングプラン見積書・申込書!$O$33=0,"",CUBE05ロングプラン見積書・申込書!$O$33+F253+6)&gt;(TODAY()+400),"",IF(CUBE05ロングプラン見積書・申込書!$O$33=0,"",CUBE05ロングプラン見積書・申込書!$O$33+F253+6))</f>
        <v/>
      </c>
    </row>
    <row r="254" spans="5:7" x14ac:dyDescent="0.3">
      <c r="E254" s="84"/>
      <c r="F254" s="95">
        <v>250</v>
      </c>
      <c r="G254" s="84" t="str">
        <f ca="1">IF(IF(CUBE05ロングプラン見積書・申込書!$O$33=0,"",CUBE05ロングプラン見積書・申込書!$O$33+F254+6)&gt;(TODAY()+400),"",IF(CUBE05ロングプラン見積書・申込書!$O$33=0,"",CUBE05ロングプラン見積書・申込書!$O$33+F254+6))</f>
        <v/>
      </c>
    </row>
    <row r="255" spans="5:7" x14ac:dyDescent="0.3">
      <c r="E255" s="84"/>
      <c r="F255" s="81">
        <v>251</v>
      </c>
      <c r="G255" s="84" t="str">
        <f ca="1">IF(IF(CUBE05ロングプラン見積書・申込書!$O$33=0,"",CUBE05ロングプラン見積書・申込書!$O$33+F255+6)&gt;(TODAY()+400),"",IF(CUBE05ロングプラン見積書・申込書!$O$33=0,"",CUBE05ロングプラン見積書・申込書!$O$33+F255+6))</f>
        <v/>
      </c>
    </row>
    <row r="256" spans="5:7" x14ac:dyDescent="0.3">
      <c r="E256" s="84"/>
      <c r="F256" s="95">
        <v>252</v>
      </c>
      <c r="G256" s="84" t="str">
        <f ca="1">IF(IF(CUBE05ロングプラン見積書・申込書!$O$33=0,"",CUBE05ロングプラン見積書・申込書!$O$33+F256+6)&gt;(TODAY()+400),"",IF(CUBE05ロングプラン見積書・申込書!$O$33=0,"",CUBE05ロングプラン見積書・申込書!$O$33+F256+6))</f>
        <v/>
      </c>
    </row>
    <row r="257" spans="5:7" x14ac:dyDescent="0.3">
      <c r="E257" s="84"/>
      <c r="F257" s="81">
        <v>253</v>
      </c>
      <c r="G257" s="84" t="str">
        <f ca="1">IF(IF(CUBE05ロングプラン見積書・申込書!$O$33=0,"",CUBE05ロングプラン見積書・申込書!$O$33+F257+6)&gt;(TODAY()+400),"",IF(CUBE05ロングプラン見積書・申込書!$O$33=0,"",CUBE05ロングプラン見積書・申込書!$O$33+F257+6))</f>
        <v/>
      </c>
    </row>
    <row r="258" spans="5:7" x14ac:dyDescent="0.3">
      <c r="E258" s="84"/>
      <c r="F258" s="95">
        <v>254</v>
      </c>
      <c r="G258" s="84" t="str">
        <f ca="1">IF(IF(CUBE05ロングプラン見積書・申込書!$O$33=0,"",CUBE05ロングプラン見積書・申込書!$O$33+F258+6)&gt;(TODAY()+400),"",IF(CUBE05ロングプラン見積書・申込書!$O$33=0,"",CUBE05ロングプラン見積書・申込書!$O$33+F258+6))</f>
        <v/>
      </c>
    </row>
    <row r="259" spans="5:7" x14ac:dyDescent="0.3">
      <c r="E259" s="84"/>
      <c r="F259" s="81">
        <v>255</v>
      </c>
      <c r="G259" s="84" t="str">
        <f ca="1">IF(IF(CUBE05ロングプラン見積書・申込書!$O$33=0,"",CUBE05ロングプラン見積書・申込書!$O$33+F259+6)&gt;(TODAY()+400),"",IF(CUBE05ロングプラン見積書・申込書!$O$33=0,"",CUBE05ロングプラン見積書・申込書!$O$33+F259+6))</f>
        <v/>
      </c>
    </row>
    <row r="260" spans="5:7" x14ac:dyDescent="0.3">
      <c r="E260" s="84"/>
      <c r="F260" s="95">
        <v>256</v>
      </c>
      <c r="G260" s="84" t="str">
        <f ca="1">IF(IF(CUBE05ロングプラン見積書・申込書!$O$33=0,"",CUBE05ロングプラン見積書・申込書!$O$33+F260+6)&gt;(TODAY()+400),"",IF(CUBE05ロングプラン見積書・申込書!$O$33=0,"",CUBE05ロングプラン見積書・申込書!$O$33+F260+6))</f>
        <v/>
      </c>
    </row>
    <row r="261" spans="5:7" x14ac:dyDescent="0.3">
      <c r="E261" s="84"/>
      <c r="F261" s="81">
        <v>257</v>
      </c>
      <c r="G261" s="84" t="str">
        <f ca="1">IF(IF(CUBE05ロングプラン見積書・申込書!$O$33=0,"",CUBE05ロングプラン見積書・申込書!$O$33+F261+6)&gt;(TODAY()+400),"",IF(CUBE05ロングプラン見積書・申込書!$O$33=0,"",CUBE05ロングプラン見積書・申込書!$O$33+F261+6))</f>
        <v/>
      </c>
    </row>
    <row r="262" spans="5:7" x14ac:dyDescent="0.3">
      <c r="E262" s="84"/>
      <c r="F262" s="95">
        <v>258</v>
      </c>
      <c r="G262" s="84" t="str">
        <f ca="1">IF(IF(CUBE05ロングプラン見積書・申込書!$O$33=0,"",CUBE05ロングプラン見積書・申込書!$O$33+F262+6)&gt;(TODAY()+400),"",IF(CUBE05ロングプラン見積書・申込書!$O$33=0,"",CUBE05ロングプラン見積書・申込書!$O$33+F262+6))</f>
        <v/>
      </c>
    </row>
    <row r="263" spans="5:7" x14ac:dyDescent="0.3">
      <c r="E263" s="84"/>
      <c r="F263" s="81">
        <v>259</v>
      </c>
      <c r="G263" s="84" t="str">
        <f ca="1">IF(IF(CUBE05ロングプラン見積書・申込書!$O$33=0,"",CUBE05ロングプラン見積書・申込書!$O$33+F263+6)&gt;(TODAY()+400),"",IF(CUBE05ロングプラン見積書・申込書!$O$33=0,"",CUBE05ロングプラン見積書・申込書!$O$33+F263+6))</f>
        <v/>
      </c>
    </row>
    <row r="264" spans="5:7" x14ac:dyDescent="0.3">
      <c r="E264" s="84"/>
      <c r="F264" s="95">
        <v>260</v>
      </c>
      <c r="G264" s="84" t="str">
        <f ca="1">IF(IF(CUBE05ロングプラン見積書・申込書!$O$33=0,"",CUBE05ロングプラン見積書・申込書!$O$33+F264+6)&gt;(TODAY()+400),"",IF(CUBE05ロングプラン見積書・申込書!$O$33=0,"",CUBE05ロングプラン見積書・申込書!$O$33+F264+6))</f>
        <v/>
      </c>
    </row>
    <row r="265" spans="5:7" x14ac:dyDescent="0.3">
      <c r="E265" s="84"/>
      <c r="F265" s="81">
        <v>261</v>
      </c>
      <c r="G265" s="84" t="str">
        <f ca="1">IF(IF(CUBE05ロングプラン見積書・申込書!$O$33=0,"",CUBE05ロングプラン見積書・申込書!$O$33+F265+6)&gt;(TODAY()+400),"",IF(CUBE05ロングプラン見積書・申込書!$O$33=0,"",CUBE05ロングプラン見積書・申込書!$O$33+F265+6))</f>
        <v/>
      </c>
    </row>
    <row r="266" spans="5:7" x14ac:dyDescent="0.3">
      <c r="E266" s="84"/>
      <c r="F266" s="95">
        <v>262</v>
      </c>
      <c r="G266" s="84" t="str">
        <f ca="1">IF(IF(CUBE05ロングプラン見積書・申込書!$O$33=0,"",CUBE05ロングプラン見積書・申込書!$O$33+F266+6)&gt;(TODAY()+400),"",IF(CUBE05ロングプラン見積書・申込書!$O$33=0,"",CUBE05ロングプラン見積書・申込書!$O$33+F266+6))</f>
        <v/>
      </c>
    </row>
    <row r="267" spans="5:7" x14ac:dyDescent="0.3">
      <c r="E267" s="84"/>
      <c r="F267" s="81">
        <v>263</v>
      </c>
      <c r="G267" s="84" t="str">
        <f ca="1">IF(IF(CUBE05ロングプラン見積書・申込書!$O$33=0,"",CUBE05ロングプラン見積書・申込書!$O$33+F267+6)&gt;(TODAY()+400),"",IF(CUBE05ロングプラン見積書・申込書!$O$33=0,"",CUBE05ロングプラン見積書・申込書!$O$33+F267+6))</f>
        <v/>
      </c>
    </row>
    <row r="268" spans="5:7" x14ac:dyDescent="0.3">
      <c r="E268" s="84"/>
      <c r="F268" s="95">
        <v>264</v>
      </c>
      <c r="G268" s="84" t="str">
        <f ca="1">IF(IF(CUBE05ロングプラン見積書・申込書!$O$33=0,"",CUBE05ロングプラン見積書・申込書!$O$33+F268+6)&gt;(TODAY()+400),"",IF(CUBE05ロングプラン見積書・申込書!$O$33=0,"",CUBE05ロングプラン見積書・申込書!$O$33+F268+6))</f>
        <v/>
      </c>
    </row>
    <row r="269" spans="5:7" x14ac:dyDescent="0.3">
      <c r="E269" s="84"/>
      <c r="F269" s="81">
        <v>265</v>
      </c>
      <c r="G269" s="84" t="str">
        <f ca="1">IF(IF(CUBE05ロングプラン見積書・申込書!$O$33=0,"",CUBE05ロングプラン見積書・申込書!$O$33+F269+6)&gt;(TODAY()+400),"",IF(CUBE05ロングプラン見積書・申込書!$O$33=0,"",CUBE05ロングプラン見積書・申込書!$O$33+F269+6))</f>
        <v/>
      </c>
    </row>
    <row r="270" spans="5:7" x14ac:dyDescent="0.3">
      <c r="E270" s="84"/>
      <c r="F270" s="95">
        <v>266</v>
      </c>
      <c r="G270" s="84" t="str">
        <f ca="1">IF(IF(CUBE05ロングプラン見積書・申込書!$O$33=0,"",CUBE05ロングプラン見積書・申込書!$O$33+F270+6)&gt;(TODAY()+400),"",IF(CUBE05ロングプラン見積書・申込書!$O$33=0,"",CUBE05ロングプラン見積書・申込書!$O$33+F270+6))</f>
        <v/>
      </c>
    </row>
    <row r="271" spans="5:7" x14ac:dyDescent="0.3">
      <c r="E271" s="84"/>
      <c r="F271" s="81">
        <v>267</v>
      </c>
      <c r="G271" s="84" t="str">
        <f ca="1">IF(IF(CUBE05ロングプラン見積書・申込書!$O$33=0,"",CUBE05ロングプラン見積書・申込書!$O$33+F271+6)&gt;(TODAY()+400),"",IF(CUBE05ロングプラン見積書・申込書!$O$33=0,"",CUBE05ロングプラン見積書・申込書!$O$33+F271+6))</f>
        <v/>
      </c>
    </row>
    <row r="272" spans="5:7" x14ac:dyDescent="0.3">
      <c r="E272" s="84"/>
      <c r="F272" s="95">
        <v>268</v>
      </c>
      <c r="G272" s="84" t="str">
        <f ca="1">IF(IF(CUBE05ロングプラン見積書・申込書!$O$33=0,"",CUBE05ロングプラン見積書・申込書!$O$33+F272+6)&gt;(TODAY()+400),"",IF(CUBE05ロングプラン見積書・申込書!$O$33=0,"",CUBE05ロングプラン見積書・申込書!$O$33+F272+6))</f>
        <v/>
      </c>
    </row>
    <row r="273" spans="5:7" x14ac:dyDescent="0.3">
      <c r="E273" s="84"/>
      <c r="F273" s="81">
        <v>269</v>
      </c>
      <c r="G273" s="84" t="str">
        <f ca="1">IF(IF(CUBE05ロングプラン見積書・申込書!$O$33=0,"",CUBE05ロングプラン見積書・申込書!$O$33+F273+6)&gt;(TODAY()+400),"",IF(CUBE05ロングプラン見積書・申込書!$O$33=0,"",CUBE05ロングプラン見積書・申込書!$O$33+F273+6))</f>
        <v/>
      </c>
    </row>
    <row r="274" spans="5:7" x14ac:dyDescent="0.3">
      <c r="E274" s="84"/>
      <c r="F274" s="95">
        <v>270</v>
      </c>
      <c r="G274" s="84" t="str">
        <f ca="1">IF(IF(CUBE05ロングプラン見積書・申込書!$O$33=0,"",CUBE05ロングプラン見積書・申込書!$O$33+F274+6)&gt;(TODAY()+400),"",IF(CUBE05ロングプラン見積書・申込書!$O$33=0,"",CUBE05ロングプラン見積書・申込書!$O$33+F274+6))</f>
        <v/>
      </c>
    </row>
    <row r="275" spans="5:7" x14ac:dyDescent="0.3">
      <c r="E275" s="84"/>
      <c r="F275" s="81">
        <v>271</v>
      </c>
      <c r="G275" s="84" t="str">
        <f ca="1">IF(IF(CUBE05ロングプラン見積書・申込書!$O$33=0,"",CUBE05ロングプラン見積書・申込書!$O$33+F275+6)&gt;(TODAY()+400),"",IF(CUBE05ロングプラン見積書・申込書!$O$33=0,"",CUBE05ロングプラン見積書・申込書!$O$33+F275+6))</f>
        <v/>
      </c>
    </row>
    <row r="276" spans="5:7" x14ac:dyDescent="0.3">
      <c r="E276" s="84"/>
      <c r="F276" s="95">
        <v>272</v>
      </c>
      <c r="G276" s="84" t="str">
        <f ca="1">IF(IF(CUBE05ロングプラン見積書・申込書!$O$33=0,"",CUBE05ロングプラン見積書・申込書!$O$33+F276+6)&gt;(TODAY()+400),"",IF(CUBE05ロングプラン見積書・申込書!$O$33=0,"",CUBE05ロングプラン見積書・申込書!$O$33+F276+6))</f>
        <v/>
      </c>
    </row>
    <row r="277" spans="5:7" x14ac:dyDescent="0.3">
      <c r="E277" s="84"/>
      <c r="F277" s="81">
        <v>273</v>
      </c>
      <c r="G277" s="84" t="str">
        <f ca="1">IF(IF(CUBE05ロングプラン見積書・申込書!$O$33=0,"",CUBE05ロングプラン見積書・申込書!$O$33+F277+6)&gt;(TODAY()+400),"",IF(CUBE05ロングプラン見積書・申込書!$O$33=0,"",CUBE05ロングプラン見積書・申込書!$O$33+F277+6))</f>
        <v/>
      </c>
    </row>
    <row r="278" spans="5:7" x14ac:dyDescent="0.3">
      <c r="E278" s="84"/>
      <c r="F278" s="95">
        <v>274</v>
      </c>
      <c r="G278" s="84" t="str">
        <f ca="1">IF(IF(CUBE05ロングプラン見積書・申込書!$O$33=0,"",CUBE05ロングプラン見積書・申込書!$O$33+F278+6)&gt;(TODAY()+400),"",IF(CUBE05ロングプラン見積書・申込書!$O$33=0,"",CUBE05ロングプラン見積書・申込書!$O$33+F278+6))</f>
        <v/>
      </c>
    </row>
    <row r="279" spans="5:7" x14ac:dyDescent="0.3">
      <c r="E279" s="84"/>
      <c r="F279" s="81">
        <v>275</v>
      </c>
      <c r="G279" s="84" t="str">
        <f ca="1">IF(IF(CUBE05ロングプラン見積書・申込書!$O$33=0,"",CUBE05ロングプラン見積書・申込書!$O$33+F279+6)&gt;(TODAY()+400),"",IF(CUBE05ロングプラン見積書・申込書!$O$33=0,"",CUBE05ロングプラン見積書・申込書!$O$33+F279+6))</f>
        <v/>
      </c>
    </row>
    <row r="280" spans="5:7" x14ac:dyDescent="0.3">
      <c r="E280" s="84"/>
      <c r="F280" s="95">
        <v>276</v>
      </c>
      <c r="G280" s="84" t="str">
        <f ca="1">IF(IF(CUBE05ロングプラン見積書・申込書!$O$33=0,"",CUBE05ロングプラン見積書・申込書!$O$33+F280+6)&gt;(TODAY()+400),"",IF(CUBE05ロングプラン見積書・申込書!$O$33=0,"",CUBE05ロングプラン見積書・申込書!$O$33+F280+6))</f>
        <v/>
      </c>
    </row>
    <row r="281" spans="5:7" x14ac:dyDescent="0.3">
      <c r="E281" s="84"/>
      <c r="F281" s="81">
        <v>277</v>
      </c>
      <c r="G281" s="84" t="str">
        <f ca="1">IF(IF(CUBE05ロングプラン見積書・申込書!$O$33=0,"",CUBE05ロングプラン見積書・申込書!$O$33+F281+6)&gt;(TODAY()+400),"",IF(CUBE05ロングプラン見積書・申込書!$O$33=0,"",CUBE05ロングプラン見積書・申込書!$O$33+F281+6))</f>
        <v/>
      </c>
    </row>
    <row r="282" spans="5:7" x14ac:dyDescent="0.3">
      <c r="E282" s="84"/>
      <c r="F282" s="95">
        <v>278</v>
      </c>
      <c r="G282" s="84" t="str">
        <f ca="1">IF(IF(CUBE05ロングプラン見積書・申込書!$O$33=0,"",CUBE05ロングプラン見積書・申込書!$O$33+F282+6)&gt;(TODAY()+400),"",IF(CUBE05ロングプラン見積書・申込書!$O$33=0,"",CUBE05ロングプラン見積書・申込書!$O$33+F282+6))</f>
        <v/>
      </c>
    </row>
    <row r="283" spans="5:7" x14ac:dyDescent="0.3">
      <c r="E283" s="84"/>
      <c r="F283" s="81">
        <v>279</v>
      </c>
      <c r="G283" s="84" t="str">
        <f ca="1">IF(IF(CUBE05ロングプラン見積書・申込書!$O$33=0,"",CUBE05ロングプラン見積書・申込書!$O$33+F283+6)&gt;(TODAY()+400),"",IF(CUBE05ロングプラン見積書・申込書!$O$33=0,"",CUBE05ロングプラン見積書・申込書!$O$33+F283+6))</f>
        <v/>
      </c>
    </row>
    <row r="284" spans="5:7" x14ac:dyDescent="0.3">
      <c r="E284" s="84"/>
      <c r="F284" s="95">
        <v>280</v>
      </c>
      <c r="G284" s="84" t="str">
        <f ca="1">IF(IF(CUBE05ロングプラン見積書・申込書!$O$33=0,"",CUBE05ロングプラン見積書・申込書!$O$33+F284+6)&gt;(TODAY()+400),"",IF(CUBE05ロングプラン見積書・申込書!$O$33=0,"",CUBE05ロングプラン見積書・申込書!$O$33+F284+6))</f>
        <v/>
      </c>
    </row>
    <row r="285" spans="5:7" x14ac:dyDescent="0.3">
      <c r="E285" s="84"/>
      <c r="F285" s="81">
        <v>281</v>
      </c>
      <c r="G285" s="84" t="str">
        <f ca="1">IF(IF(CUBE05ロングプラン見積書・申込書!$O$33=0,"",CUBE05ロングプラン見積書・申込書!$O$33+F285+6)&gt;(TODAY()+400),"",IF(CUBE05ロングプラン見積書・申込書!$O$33=0,"",CUBE05ロングプラン見積書・申込書!$O$33+F285+6))</f>
        <v/>
      </c>
    </row>
    <row r="286" spans="5:7" x14ac:dyDescent="0.3">
      <c r="E286" s="84"/>
      <c r="F286" s="95">
        <v>282</v>
      </c>
      <c r="G286" s="84" t="str">
        <f ca="1">IF(IF(CUBE05ロングプラン見積書・申込書!$O$33=0,"",CUBE05ロングプラン見積書・申込書!$O$33+F286+6)&gt;(TODAY()+400),"",IF(CUBE05ロングプラン見積書・申込書!$O$33=0,"",CUBE05ロングプラン見積書・申込書!$O$33+F286+6))</f>
        <v/>
      </c>
    </row>
    <row r="287" spans="5:7" x14ac:dyDescent="0.3">
      <c r="E287" s="84"/>
      <c r="F287" s="81">
        <v>283</v>
      </c>
      <c r="G287" s="84" t="str">
        <f ca="1">IF(IF(CUBE05ロングプラン見積書・申込書!$O$33=0,"",CUBE05ロングプラン見積書・申込書!$O$33+F287+6)&gt;(TODAY()+400),"",IF(CUBE05ロングプラン見積書・申込書!$O$33=0,"",CUBE05ロングプラン見積書・申込書!$O$33+F287+6))</f>
        <v/>
      </c>
    </row>
    <row r="288" spans="5:7" x14ac:dyDescent="0.3">
      <c r="E288" s="84"/>
      <c r="F288" s="95">
        <v>284</v>
      </c>
      <c r="G288" s="84" t="str">
        <f ca="1">IF(IF(CUBE05ロングプラン見積書・申込書!$O$33=0,"",CUBE05ロングプラン見積書・申込書!$O$33+F288+6)&gt;(TODAY()+400),"",IF(CUBE05ロングプラン見積書・申込書!$O$33=0,"",CUBE05ロングプラン見積書・申込書!$O$33+F288+6))</f>
        <v/>
      </c>
    </row>
    <row r="289" spans="5:7" x14ac:dyDescent="0.3">
      <c r="E289" s="84"/>
      <c r="F289" s="81">
        <v>285</v>
      </c>
      <c r="G289" s="84" t="str">
        <f ca="1">IF(IF(CUBE05ロングプラン見積書・申込書!$O$33=0,"",CUBE05ロングプラン見積書・申込書!$O$33+F289+6)&gt;(TODAY()+400),"",IF(CUBE05ロングプラン見積書・申込書!$O$33=0,"",CUBE05ロングプラン見積書・申込書!$O$33+F289+6))</f>
        <v/>
      </c>
    </row>
    <row r="290" spans="5:7" x14ac:dyDescent="0.3">
      <c r="E290" s="84"/>
      <c r="F290" s="95">
        <v>286</v>
      </c>
      <c r="G290" s="84" t="str">
        <f ca="1">IF(IF(CUBE05ロングプラン見積書・申込書!$O$33=0,"",CUBE05ロングプラン見積書・申込書!$O$33+F290+6)&gt;(TODAY()+400),"",IF(CUBE05ロングプラン見積書・申込書!$O$33=0,"",CUBE05ロングプラン見積書・申込書!$O$33+F290+6))</f>
        <v/>
      </c>
    </row>
    <row r="291" spans="5:7" x14ac:dyDescent="0.3">
      <c r="E291" s="84"/>
      <c r="F291" s="81">
        <v>287</v>
      </c>
      <c r="G291" s="84" t="str">
        <f ca="1">IF(IF(CUBE05ロングプラン見積書・申込書!$O$33=0,"",CUBE05ロングプラン見積書・申込書!$O$33+F291+6)&gt;(TODAY()+400),"",IF(CUBE05ロングプラン見積書・申込書!$O$33=0,"",CUBE05ロングプラン見積書・申込書!$O$33+F291+6))</f>
        <v/>
      </c>
    </row>
    <row r="292" spans="5:7" x14ac:dyDescent="0.3">
      <c r="E292" s="84"/>
      <c r="F292" s="95">
        <v>288</v>
      </c>
      <c r="G292" s="84" t="str">
        <f ca="1">IF(IF(CUBE05ロングプラン見積書・申込書!$O$33=0,"",CUBE05ロングプラン見積書・申込書!$O$33+F292+6)&gt;(TODAY()+400),"",IF(CUBE05ロングプラン見積書・申込書!$O$33=0,"",CUBE05ロングプラン見積書・申込書!$O$33+F292+6))</f>
        <v/>
      </c>
    </row>
    <row r="293" spans="5:7" x14ac:dyDescent="0.3">
      <c r="E293" s="84"/>
      <c r="F293" s="81">
        <v>289</v>
      </c>
      <c r="G293" s="84" t="str">
        <f ca="1">IF(IF(CUBE05ロングプラン見積書・申込書!$O$33=0,"",CUBE05ロングプラン見積書・申込書!$O$33+F293+6)&gt;(TODAY()+400),"",IF(CUBE05ロングプラン見積書・申込書!$O$33=0,"",CUBE05ロングプラン見積書・申込書!$O$33+F293+6))</f>
        <v/>
      </c>
    </row>
    <row r="294" spans="5:7" x14ac:dyDescent="0.3">
      <c r="E294" s="84"/>
      <c r="F294" s="95">
        <v>290</v>
      </c>
      <c r="G294" s="84" t="str">
        <f ca="1">IF(IF(CUBE05ロングプラン見積書・申込書!$O$33=0,"",CUBE05ロングプラン見積書・申込書!$O$33+F294+6)&gt;(TODAY()+400),"",IF(CUBE05ロングプラン見積書・申込書!$O$33=0,"",CUBE05ロングプラン見積書・申込書!$O$33+F294+6))</f>
        <v/>
      </c>
    </row>
    <row r="295" spans="5:7" x14ac:dyDescent="0.3">
      <c r="E295" s="84"/>
      <c r="F295" s="81">
        <v>291</v>
      </c>
      <c r="G295" s="84" t="str">
        <f ca="1">IF(IF(CUBE05ロングプラン見積書・申込書!$O$33=0,"",CUBE05ロングプラン見積書・申込書!$O$33+F295+6)&gt;(TODAY()+400),"",IF(CUBE05ロングプラン見積書・申込書!$O$33=0,"",CUBE05ロングプラン見積書・申込書!$O$33+F295+6))</f>
        <v/>
      </c>
    </row>
    <row r="296" spans="5:7" x14ac:dyDescent="0.3">
      <c r="E296" s="84"/>
      <c r="F296" s="95">
        <v>292</v>
      </c>
      <c r="G296" s="84" t="str">
        <f ca="1">IF(IF(CUBE05ロングプラン見積書・申込書!$O$33=0,"",CUBE05ロングプラン見積書・申込書!$O$33+F296+6)&gt;(TODAY()+400),"",IF(CUBE05ロングプラン見積書・申込書!$O$33=0,"",CUBE05ロングプラン見積書・申込書!$O$33+F296+6))</f>
        <v/>
      </c>
    </row>
    <row r="297" spans="5:7" x14ac:dyDescent="0.3">
      <c r="E297" s="84"/>
      <c r="F297" s="81">
        <v>293</v>
      </c>
      <c r="G297" s="84" t="str">
        <f ca="1">IF(IF(CUBE05ロングプラン見積書・申込書!$O$33=0,"",CUBE05ロングプラン見積書・申込書!$O$33+F297+6)&gt;(TODAY()+400),"",IF(CUBE05ロングプラン見積書・申込書!$O$33=0,"",CUBE05ロングプラン見積書・申込書!$O$33+F297+6))</f>
        <v/>
      </c>
    </row>
    <row r="298" spans="5:7" x14ac:dyDescent="0.3">
      <c r="E298" s="84"/>
      <c r="F298" s="95">
        <v>294</v>
      </c>
      <c r="G298" s="84" t="str">
        <f ca="1">IF(IF(CUBE05ロングプラン見積書・申込書!$O$33=0,"",CUBE05ロングプラン見積書・申込書!$O$33+F298+6)&gt;(TODAY()+400),"",IF(CUBE05ロングプラン見積書・申込書!$O$33=0,"",CUBE05ロングプラン見積書・申込書!$O$33+F298+6))</f>
        <v/>
      </c>
    </row>
    <row r="299" spans="5:7" x14ac:dyDescent="0.3">
      <c r="E299" s="84"/>
      <c r="F299" s="81">
        <v>295</v>
      </c>
      <c r="G299" s="84" t="str">
        <f ca="1">IF(IF(CUBE05ロングプラン見積書・申込書!$O$33=0,"",CUBE05ロングプラン見積書・申込書!$O$33+F299+6)&gt;(TODAY()+400),"",IF(CUBE05ロングプラン見積書・申込書!$O$33=0,"",CUBE05ロングプラン見積書・申込書!$O$33+F299+6))</f>
        <v/>
      </c>
    </row>
    <row r="300" spans="5:7" x14ac:dyDescent="0.3">
      <c r="E300" s="84"/>
      <c r="F300" s="95">
        <v>296</v>
      </c>
      <c r="G300" s="84" t="str">
        <f ca="1">IF(IF(CUBE05ロングプラン見積書・申込書!$O$33=0,"",CUBE05ロングプラン見積書・申込書!$O$33+F300+6)&gt;(TODAY()+400),"",IF(CUBE05ロングプラン見積書・申込書!$O$33=0,"",CUBE05ロングプラン見積書・申込書!$O$33+F300+6))</f>
        <v/>
      </c>
    </row>
    <row r="301" spans="5:7" x14ac:dyDescent="0.3">
      <c r="E301" s="84"/>
      <c r="F301" s="81">
        <v>297</v>
      </c>
      <c r="G301" s="84" t="str">
        <f ca="1">IF(IF(CUBE05ロングプラン見積書・申込書!$O$33=0,"",CUBE05ロングプラン見積書・申込書!$O$33+F301+6)&gt;(TODAY()+400),"",IF(CUBE05ロングプラン見積書・申込書!$O$33=0,"",CUBE05ロングプラン見積書・申込書!$O$33+F301+6))</f>
        <v/>
      </c>
    </row>
    <row r="302" spans="5:7" x14ac:dyDescent="0.3">
      <c r="E302" s="84"/>
      <c r="F302" s="95">
        <v>298</v>
      </c>
      <c r="G302" s="84" t="str">
        <f ca="1">IF(IF(CUBE05ロングプラン見積書・申込書!$O$33=0,"",CUBE05ロングプラン見積書・申込書!$O$33+F302+6)&gt;(TODAY()+400),"",IF(CUBE05ロングプラン見積書・申込書!$O$33=0,"",CUBE05ロングプラン見積書・申込書!$O$33+F302+6))</f>
        <v/>
      </c>
    </row>
    <row r="303" spans="5:7" x14ac:dyDescent="0.3">
      <c r="E303" s="84"/>
      <c r="F303" s="81">
        <v>299</v>
      </c>
      <c r="G303" s="84" t="str">
        <f ca="1">IF(IF(CUBE05ロングプラン見積書・申込書!$O$33=0,"",CUBE05ロングプラン見積書・申込書!$O$33+F303+6)&gt;(TODAY()+400),"",IF(CUBE05ロングプラン見積書・申込書!$O$33=0,"",CUBE05ロングプラン見積書・申込書!$O$33+F303+6))</f>
        <v/>
      </c>
    </row>
    <row r="304" spans="5:7" x14ac:dyDescent="0.3">
      <c r="E304" s="84"/>
      <c r="F304" s="95">
        <v>300</v>
      </c>
      <c r="G304" s="84" t="str">
        <f ca="1">IF(IF(CUBE05ロングプラン見積書・申込書!$O$33=0,"",CUBE05ロングプラン見積書・申込書!$O$33+F304+6)&gt;(TODAY()+400),"",IF(CUBE05ロングプラン見積書・申込書!$O$33=0,"",CUBE05ロングプラン見積書・申込書!$O$33+F304+6))</f>
        <v/>
      </c>
    </row>
    <row r="305" spans="5:7" x14ac:dyDescent="0.3">
      <c r="E305" s="84"/>
      <c r="F305" s="81">
        <v>301</v>
      </c>
      <c r="G305" s="84" t="str">
        <f ca="1">IF(IF(CUBE05ロングプラン見積書・申込書!$O$33=0,"",CUBE05ロングプラン見積書・申込書!$O$33+F305+6)&gt;(TODAY()+400),"",IF(CUBE05ロングプラン見積書・申込書!$O$33=0,"",CUBE05ロングプラン見積書・申込書!$O$33+F305+6))</f>
        <v/>
      </c>
    </row>
    <row r="306" spans="5:7" x14ac:dyDescent="0.3">
      <c r="E306" s="84"/>
      <c r="F306" s="95">
        <v>302</v>
      </c>
      <c r="G306" s="84" t="str">
        <f ca="1">IF(IF(CUBE05ロングプラン見積書・申込書!$O$33=0,"",CUBE05ロングプラン見積書・申込書!$O$33+F306+6)&gt;(TODAY()+400),"",IF(CUBE05ロングプラン見積書・申込書!$O$33=0,"",CUBE05ロングプラン見積書・申込書!$O$33+F306+6))</f>
        <v/>
      </c>
    </row>
    <row r="307" spans="5:7" x14ac:dyDescent="0.3">
      <c r="E307" s="84"/>
      <c r="F307" s="81">
        <v>303</v>
      </c>
      <c r="G307" s="84" t="str">
        <f ca="1">IF(IF(CUBE05ロングプラン見積書・申込書!$O$33=0,"",CUBE05ロングプラン見積書・申込書!$O$33+F307+6)&gt;(TODAY()+400),"",IF(CUBE05ロングプラン見積書・申込書!$O$33=0,"",CUBE05ロングプラン見積書・申込書!$O$33+F307+6))</f>
        <v/>
      </c>
    </row>
    <row r="308" spans="5:7" x14ac:dyDescent="0.3">
      <c r="E308" s="84"/>
      <c r="F308" s="95">
        <v>304</v>
      </c>
      <c r="G308" s="84" t="str">
        <f ca="1">IF(IF(CUBE05ロングプラン見積書・申込書!$O$33=0,"",CUBE05ロングプラン見積書・申込書!$O$33+F308+6)&gt;(TODAY()+400),"",IF(CUBE05ロングプラン見積書・申込書!$O$33=0,"",CUBE05ロングプラン見積書・申込書!$O$33+F308+6))</f>
        <v/>
      </c>
    </row>
    <row r="309" spans="5:7" x14ac:dyDescent="0.3">
      <c r="E309" s="84"/>
      <c r="F309" s="81">
        <v>305</v>
      </c>
      <c r="G309" s="84" t="str">
        <f ca="1">IF(IF(CUBE05ロングプラン見積書・申込書!$O$33=0,"",CUBE05ロングプラン見積書・申込書!$O$33+F309+6)&gt;(TODAY()+400),"",IF(CUBE05ロングプラン見積書・申込書!$O$33=0,"",CUBE05ロングプラン見積書・申込書!$O$33+F309+6))</f>
        <v/>
      </c>
    </row>
    <row r="310" spans="5:7" x14ac:dyDescent="0.3">
      <c r="E310" s="84"/>
      <c r="F310" s="95">
        <v>306</v>
      </c>
      <c r="G310" s="84" t="str">
        <f ca="1">IF(IF(CUBE05ロングプラン見積書・申込書!$O$33=0,"",CUBE05ロングプラン見積書・申込書!$O$33+F310+6)&gt;(TODAY()+400),"",IF(CUBE05ロングプラン見積書・申込書!$O$33=0,"",CUBE05ロングプラン見積書・申込書!$O$33+F310+6))</f>
        <v/>
      </c>
    </row>
    <row r="311" spans="5:7" x14ac:dyDescent="0.3">
      <c r="E311" s="84"/>
      <c r="F311" s="81">
        <v>307</v>
      </c>
      <c r="G311" s="84" t="str">
        <f ca="1">IF(IF(CUBE05ロングプラン見積書・申込書!$O$33=0,"",CUBE05ロングプラン見積書・申込書!$O$33+F311+6)&gt;(TODAY()+400),"",IF(CUBE05ロングプラン見積書・申込書!$O$33=0,"",CUBE05ロングプラン見積書・申込書!$O$33+F311+6))</f>
        <v/>
      </c>
    </row>
    <row r="312" spans="5:7" x14ac:dyDescent="0.3">
      <c r="E312" s="84"/>
      <c r="F312" s="95">
        <v>308</v>
      </c>
      <c r="G312" s="84" t="str">
        <f ca="1">IF(IF(CUBE05ロングプラン見積書・申込書!$O$33=0,"",CUBE05ロングプラン見積書・申込書!$O$33+F312+6)&gt;(TODAY()+400),"",IF(CUBE05ロングプラン見積書・申込書!$O$33=0,"",CUBE05ロングプラン見積書・申込書!$O$33+F312+6))</f>
        <v/>
      </c>
    </row>
    <row r="313" spans="5:7" x14ac:dyDescent="0.3">
      <c r="E313" s="84"/>
      <c r="F313" s="81">
        <v>309</v>
      </c>
      <c r="G313" s="84" t="str">
        <f ca="1">IF(IF(CUBE05ロングプラン見積書・申込書!$O$33=0,"",CUBE05ロングプラン見積書・申込書!$O$33+F313+6)&gt;(TODAY()+400),"",IF(CUBE05ロングプラン見積書・申込書!$O$33=0,"",CUBE05ロングプラン見積書・申込書!$O$33+F313+6))</f>
        <v/>
      </c>
    </row>
    <row r="314" spans="5:7" x14ac:dyDescent="0.3">
      <c r="E314" s="84"/>
      <c r="F314" s="95">
        <v>310</v>
      </c>
      <c r="G314" s="84" t="str">
        <f ca="1">IF(IF(CUBE05ロングプラン見積書・申込書!$O$33=0,"",CUBE05ロングプラン見積書・申込書!$O$33+F314+6)&gt;(TODAY()+400),"",IF(CUBE05ロングプラン見積書・申込書!$O$33=0,"",CUBE05ロングプラン見積書・申込書!$O$33+F314+6))</f>
        <v/>
      </c>
    </row>
    <row r="315" spans="5:7" x14ac:dyDescent="0.3">
      <c r="E315" s="84"/>
      <c r="F315" s="81">
        <v>311</v>
      </c>
      <c r="G315" s="84" t="str">
        <f ca="1">IF(IF(CUBE05ロングプラン見積書・申込書!$O$33=0,"",CUBE05ロングプラン見積書・申込書!$O$33+F315+6)&gt;(TODAY()+400),"",IF(CUBE05ロングプラン見積書・申込書!$O$33=0,"",CUBE05ロングプラン見積書・申込書!$O$33+F315+6))</f>
        <v/>
      </c>
    </row>
    <row r="316" spans="5:7" x14ac:dyDescent="0.3">
      <c r="E316" s="84"/>
      <c r="F316" s="95">
        <v>312</v>
      </c>
      <c r="G316" s="84" t="str">
        <f ca="1">IF(IF(CUBE05ロングプラン見積書・申込書!$O$33=0,"",CUBE05ロングプラン見積書・申込書!$O$33+F316+6)&gt;(TODAY()+400),"",IF(CUBE05ロングプラン見積書・申込書!$O$33=0,"",CUBE05ロングプラン見積書・申込書!$O$33+F316+6))</f>
        <v/>
      </c>
    </row>
    <row r="317" spans="5:7" x14ac:dyDescent="0.3">
      <c r="E317" s="84"/>
      <c r="F317" s="81">
        <v>313</v>
      </c>
      <c r="G317" s="84" t="str">
        <f ca="1">IF(IF(CUBE05ロングプラン見積書・申込書!$O$33=0,"",CUBE05ロングプラン見積書・申込書!$O$33+F317+6)&gt;(TODAY()+400),"",IF(CUBE05ロングプラン見積書・申込書!$O$33=0,"",CUBE05ロングプラン見積書・申込書!$O$33+F317+6))</f>
        <v/>
      </c>
    </row>
    <row r="318" spans="5:7" x14ac:dyDescent="0.3">
      <c r="E318" s="84"/>
      <c r="F318" s="95">
        <v>314</v>
      </c>
      <c r="G318" s="84" t="str">
        <f ca="1">IF(IF(CUBE05ロングプラン見積書・申込書!$O$33=0,"",CUBE05ロングプラン見積書・申込書!$O$33+F318+6)&gt;(TODAY()+400),"",IF(CUBE05ロングプラン見積書・申込書!$O$33=0,"",CUBE05ロングプラン見積書・申込書!$O$33+F318+6))</f>
        <v/>
      </c>
    </row>
    <row r="319" spans="5:7" x14ac:dyDescent="0.3">
      <c r="E319" s="84"/>
      <c r="F319" s="81">
        <v>315</v>
      </c>
      <c r="G319" s="84" t="str">
        <f ca="1">IF(IF(CUBE05ロングプラン見積書・申込書!$O$33=0,"",CUBE05ロングプラン見積書・申込書!$O$33+F319+6)&gt;(TODAY()+400),"",IF(CUBE05ロングプラン見積書・申込書!$O$33=0,"",CUBE05ロングプラン見積書・申込書!$O$33+F319+6))</f>
        <v/>
      </c>
    </row>
    <row r="320" spans="5:7" x14ac:dyDescent="0.3">
      <c r="E320" s="84"/>
      <c r="F320" s="95">
        <v>316</v>
      </c>
      <c r="G320" s="84" t="str">
        <f ca="1">IF(IF(CUBE05ロングプラン見積書・申込書!$O$33=0,"",CUBE05ロングプラン見積書・申込書!$O$33+F320+6)&gt;(TODAY()+400),"",IF(CUBE05ロングプラン見積書・申込書!$O$33=0,"",CUBE05ロングプラン見積書・申込書!$O$33+F320+6))</f>
        <v/>
      </c>
    </row>
    <row r="321" spans="5:7" x14ac:dyDescent="0.3">
      <c r="E321" s="84"/>
      <c r="F321" s="81">
        <v>317</v>
      </c>
      <c r="G321" s="84" t="str">
        <f ca="1">IF(IF(CUBE05ロングプラン見積書・申込書!$O$33=0,"",CUBE05ロングプラン見積書・申込書!$O$33+F321+6)&gt;(TODAY()+400),"",IF(CUBE05ロングプラン見積書・申込書!$O$33=0,"",CUBE05ロングプラン見積書・申込書!$O$33+F321+6))</f>
        <v/>
      </c>
    </row>
    <row r="322" spans="5:7" x14ac:dyDescent="0.3">
      <c r="E322" s="84"/>
      <c r="F322" s="95">
        <v>318</v>
      </c>
      <c r="G322" s="84" t="str">
        <f ca="1">IF(IF(CUBE05ロングプラン見積書・申込書!$O$33=0,"",CUBE05ロングプラン見積書・申込書!$O$33+F322+6)&gt;(TODAY()+400),"",IF(CUBE05ロングプラン見積書・申込書!$O$33=0,"",CUBE05ロングプラン見積書・申込書!$O$33+F322+6))</f>
        <v/>
      </c>
    </row>
    <row r="323" spans="5:7" x14ac:dyDescent="0.3">
      <c r="E323" s="84"/>
      <c r="F323" s="81">
        <v>319</v>
      </c>
      <c r="G323" s="84" t="str">
        <f ca="1">IF(IF(CUBE05ロングプラン見積書・申込書!$O$33=0,"",CUBE05ロングプラン見積書・申込書!$O$33+F323+6)&gt;(TODAY()+400),"",IF(CUBE05ロングプラン見積書・申込書!$O$33=0,"",CUBE05ロングプラン見積書・申込書!$O$33+F323+6))</f>
        <v/>
      </c>
    </row>
    <row r="324" spans="5:7" x14ac:dyDescent="0.3">
      <c r="E324" s="84"/>
      <c r="F324" s="95">
        <v>320</v>
      </c>
      <c r="G324" s="84" t="str">
        <f ca="1">IF(IF(CUBE05ロングプラン見積書・申込書!$O$33=0,"",CUBE05ロングプラン見積書・申込書!$O$33+F324+6)&gt;(TODAY()+400),"",IF(CUBE05ロングプラン見積書・申込書!$O$33=0,"",CUBE05ロングプラン見積書・申込書!$O$33+F324+6))</f>
        <v/>
      </c>
    </row>
    <row r="325" spans="5:7" x14ac:dyDescent="0.3">
      <c r="E325" s="84"/>
      <c r="F325" s="81">
        <v>321</v>
      </c>
      <c r="G325" s="84" t="str">
        <f ca="1">IF(IF(CUBE05ロングプラン見積書・申込書!$O$33=0,"",CUBE05ロングプラン見積書・申込書!$O$33+F325+6)&gt;(TODAY()+400),"",IF(CUBE05ロングプラン見積書・申込書!$O$33=0,"",CUBE05ロングプラン見積書・申込書!$O$33+F325+6))</f>
        <v/>
      </c>
    </row>
    <row r="326" spans="5:7" x14ac:dyDescent="0.3">
      <c r="E326" s="84"/>
      <c r="F326" s="95">
        <v>322</v>
      </c>
      <c r="G326" s="84" t="str">
        <f ca="1">IF(IF(CUBE05ロングプラン見積書・申込書!$O$33=0,"",CUBE05ロングプラン見積書・申込書!$O$33+F326+6)&gt;(TODAY()+400),"",IF(CUBE05ロングプラン見積書・申込書!$O$33=0,"",CUBE05ロングプラン見積書・申込書!$O$33+F326+6))</f>
        <v/>
      </c>
    </row>
    <row r="327" spans="5:7" x14ac:dyDescent="0.3">
      <c r="E327" s="84"/>
      <c r="F327" s="81">
        <v>323</v>
      </c>
      <c r="G327" s="84" t="str">
        <f ca="1">IF(IF(CUBE05ロングプラン見積書・申込書!$O$33=0,"",CUBE05ロングプラン見積書・申込書!$O$33+F327+6)&gt;(TODAY()+400),"",IF(CUBE05ロングプラン見積書・申込書!$O$33=0,"",CUBE05ロングプラン見積書・申込書!$O$33+F327+6))</f>
        <v/>
      </c>
    </row>
    <row r="328" spans="5:7" x14ac:dyDescent="0.3">
      <c r="E328" s="84"/>
      <c r="F328" s="95">
        <v>324</v>
      </c>
      <c r="G328" s="84" t="str">
        <f ca="1">IF(IF(CUBE05ロングプラン見積書・申込書!$O$33=0,"",CUBE05ロングプラン見積書・申込書!$O$33+F328+6)&gt;(TODAY()+400),"",IF(CUBE05ロングプラン見積書・申込書!$O$33=0,"",CUBE05ロングプラン見積書・申込書!$O$33+F328+6))</f>
        <v/>
      </c>
    </row>
    <row r="329" spans="5:7" x14ac:dyDescent="0.3">
      <c r="E329" s="84"/>
      <c r="F329" s="81">
        <v>325</v>
      </c>
      <c r="G329" s="84" t="str">
        <f ca="1">IF(IF(CUBE05ロングプラン見積書・申込書!$O$33=0,"",CUBE05ロングプラン見積書・申込書!$O$33+F329+6)&gt;(TODAY()+400),"",IF(CUBE05ロングプラン見積書・申込書!$O$33=0,"",CUBE05ロングプラン見積書・申込書!$O$33+F329+6))</f>
        <v/>
      </c>
    </row>
    <row r="330" spans="5:7" x14ac:dyDescent="0.3">
      <c r="E330" s="84"/>
      <c r="F330" s="95">
        <v>326</v>
      </c>
      <c r="G330" s="84" t="str">
        <f ca="1">IF(IF(CUBE05ロングプラン見積書・申込書!$O$33=0,"",CUBE05ロングプラン見積書・申込書!$O$33+F330+6)&gt;(TODAY()+400),"",IF(CUBE05ロングプラン見積書・申込書!$O$33=0,"",CUBE05ロングプラン見積書・申込書!$O$33+F330+6))</f>
        <v/>
      </c>
    </row>
    <row r="331" spans="5:7" x14ac:dyDescent="0.3">
      <c r="E331" s="84"/>
      <c r="F331" s="81">
        <v>327</v>
      </c>
      <c r="G331" s="84" t="str">
        <f ca="1">IF(IF(CUBE05ロングプラン見積書・申込書!$O$33=0,"",CUBE05ロングプラン見積書・申込書!$O$33+F331+6)&gt;(TODAY()+400),"",IF(CUBE05ロングプラン見積書・申込書!$O$33=0,"",CUBE05ロングプラン見積書・申込書!$O$33+F331+6))</f>
        <v/>
      </c>
    </row>
    <row r="332" spans="5:7" x14ac:dyDescent="0.3">
      <c r="E332" s="84"/>
      <c r="F332" s="95">
        <v>328</v>
      </c>
      <c r="G332" s="84" t="str">
        <f ca="1">IF(IF(CUBE05ロングプラン見積書・申込書!$O$33=0,"",CUBE05ロングプラン見積書・申込書!$O$33+F332+6)&gt;(TODAY()+400),"",IF(CUBE05ロングプラン見積書・申込書!$O$33=0,"",CUBE05ロングプラン見積書・申込書!$O$33+F332+6))</f>
        <v/>
      </c>
    </row>
    <row r="333" spans="5:7" x14ac:dyDescent="0.3">
      <c r="E333" s="84"/>
      <c r="F333" s="81">
        <v>329</v>
      </c>
      <c r="G333" s="84" t="str">
        <f ca="1">IF(IF(CUBE05ロングプラン見積書・申込書!$O$33=0,"",CUBE05ロングプラン見積書・申込書!$O$33+F333+6)&gt;(TODAY()+400),"",IF(CUBE05ロングプラン見積書・申込書!$O$33=0,"",CUBE05ロングプラン見積書・申込書!$O$33+F333+6))</f>
        <v/>
      </c>
    </row>
    <row r="334" spans="5:7" x14ac:dyDescent="0.3">
      <c r="E334" s="84"/>
      <c r="F334" s="95">
        <v>330</v>
      </c>
      <c r="G334" s="84" t="str">
        <f ca="1">IF(IF(CUBE05ロングプラン見積書・申込書!$O$33=0,"",CUBE05ロングプラン見積書・申込書!$O$33+F334+6)&gt;(TODAY()+400),"",IF(CUBE05ロングプラン見積書・申込書!$O$33=0,"",CUBE05ロングプラン見積書・申込書!$O$33+F334+6))</f>
        <v/>
      </c>
    </row>
    <row r="335" spans="5:7" x14ac:dyDescent="0.3">
      <c r="E335" s="84"/>
      <c r="F335" s="81">
        <v>331</v>
      </c>
      <c r="G335" s="84" t="str">
        <f ca="1">IF(IF(CUBE05ロングプラン見積書・申込書!$O$33=0,"",CUBE05ロングプラン見積書・申込書!$O$33+F335+6)&gt;(TODAY()+400),"",IF(CUBE05ロングプラン見積書・申込書!$O$33=0,"",CUBE05ロングプラン見積書・申込書!$O$33+F335+6))</f>
        <v/>
      </c>
    </row>
    <row r="336" spans="5:7" x14ac:dyDescent="0.3">
      <c r="E336" s="84"/>
      <c r="F336" s="95">
        <v>332</v>
      </c>
      <c r="G336" s="84" t="str">
        <f ca="1">IF(IF(CUBE05ロングプラン見積書・申込書!$O$33=0,"",CUBE05ロングプラン見積書・申込書!$O$33+F336+6)&gt;(TODAY()+400),"",IF(CUBE05ロングプラン見積書・申込書!$O$33=0,"",CUBE05ロングプラン見積書・申込書!$O$33+F336+6))</f>
        <v/>
      </c>
    </row>
    <row r="337" spans="5:7" x14ac:dyDescent="0.3">
      <c r="E337" s="84"/>
      <c r="F337" s="81">
        <v>333</v>
      </c>
      <c r="G337" s="84" t="str">
        <f ca="1">IF(IF(CUBE05ロングプラン見積書・申込書!$O$33=0,"",CUBE05ロングプラン見積書・申込書!$O$33+F337+6)&gt;(TODAY()+400),"",IF(CUBE05ロングプラン見積書・申込書!$O$33=0,"",CUBE05ロングプラン見積書・申込書!$O$33+F337+6))</f>
        <v/>
      </c>
    </row>
    <row r="338" spans="5:7" x14ac:dyDescent="0.3">
      <c r="E338" s="84"/>
      <c r="F338" s="95">
        <v>334</v>
      </c>
      <c r="G338" s="84" t="str">
        <f ca="1">IF(IF(CUBE05ロングプラン見積書・申込書!$O$33=0,"",CUBE05ロングプラン見積書・申込書!$O$33+F338+6)&gt;(TODAY()+400),"",IF(CUBE05ロングプラン見積書・申込書!$O$33=0,"",CUBE05ロングプラン見積書・申込書!$O$33+F338+6))</f>
        <v/>
      </c>
    </row>
    <row r="339" spans="5:7" x14ac:dyDescent="0.3">
      <c r="E339" s="84"/>
      <c r="F339" s="81">
        <v>335</v>
      </c>
      <c r="G339" s="84" t="str">
        <f ca="1">IF(IF(CUBE05ロングプラン見積書・申込書!$O$33=0,"",CUBE05ロングプラン見積書・申込書!$O$33+F339+6)&gt;(TODAY()+400),"",IF(CUBE05ロングプラン見積書・申込書!$O$33=0,"",CUBE05ロングプラン見積書・申込書!$O$33+F339+6))</f>
        <v/>
      </c>
    </row>
    <row r="340" spans="5:7" x14ac:dyDescent="0.3">
      <c r="E340" s="84"/>
      <c r="F340" s="95">
        <v>336</v>
      </c>
      <c r="G340" s="84" t="str">
        <f ca="1">IF(IF(CUBE05ロングプラン見積書・申込書!$O$33=0,"",CUBE05ロングプラン見積書・申込書!$O$33+F340+6)&gt;(TODAY()+400),"",IF(CUBE05ロングプラン見積書・申込書!$O$33=0,"",CUBE05ロングプラン見積書・申込書!$O$33+F340+6))</f>
        <v/>
      </c>
    </row>
    <row r="341" spans="5:7" x14ac:dyDescent="0.3">
      <c r="E341" s="84"/>
      <c r="F341" s="81">
        <v>337</v>
      </c>
      <c r="G341" s="84" t="str">
        <f ca="1">IF(IF(CUBE05ロングプラン見積書・申込書!$O$33=0,"",CUBE05ロングプラン見積書・申込書!$O$33+F341+6)&gt;(TODAY()+400),"",IF(CUBE05ロングプラン見積書・申込書!$O$33=0,"",CUBE05ロングプラン見積書・申込書!$O$33+F341+6))</f>
        <v/>
      </c>
    </row>
    <row r="342" spans="5:7" x14ac:dyDescent="0.3">
      <c r="E342" s="84"/>
      <c r="F342" s="95">
        <v>338</v>
      </c>
      <c r="G342" s="84" t="str">
        <f ca="1">IF(IF(CUBE05ロングプラン見積書・申込書!$O$33=0,"",CUBE05ロングプラン見積書・申込書!$O$33+F342+6)&gt;(TODAY()+400),"",IF(CUBE05ロングプラン見積書・申込書!$O$33=0,"",CUBE05ロングプラン見積書・申込書!$O$33+F342+6))</f>
        <v/>
      </c>
    </row>
    <row r="343" spans="5:7" x14ac:dyDescent="0.3">
      <c r="E343" s="84"/>
      <c r="F343" s="81">
        <v>339</v>
      </c>
      <c r="G343" s="84" t="str">
        <f ca="1">IF(IF(CUBE05ロングプラン見積書・申込書!$O$33=0,"",CUBE05ロングプラン見積書・申込書!$O$33+F343+6)&gt;(TODAY()+400),"",IF(CUBE05ロングプラン見積書・申込書!$O$33=0,"",CUBE05ロングプラン見積書・申込書!$O$33+F343+6))</f>
        <v/>
      </c>
    </row>
    <row r="344" spans="5:7" x14ac:dyDescent="0.3">
      <c r="E344" s="84"/>
      <c r="F344" s="95">
        <v>340</v>
      </c>
      <c r="G344" s="84" t="str">
        <f ca="1">IF(IF(CUBE05ロングプラン見積書・申込書!$O$33=0,"",CUBE05ロングプラン見積書・申込書!$O$33+F344+6)&gt;(TODAY()+400),"",IF(CUBE05ロングプラン見積書・申込書!$O$33=0,"",CUBE05ロングプラン見積書・申込書!$O$33+F344+6))</f>
        <v/>
      </c>
    </row>
    <row r="345" spans="5:7" x14ac:dyDescent="0.3">
      <c r="E345" s="84"/>
      <c r="F345" s="81">
        <v>341</v>
      </c>
      <c r="G345" s="84" t="str">
        <f ca="1">IF(IF(CUBE05ロングプラン見積書・申込書!$O$33=0,"",CUBE05ロングプラン見積書・申込書!$O$33+F345+6)&gt;(TODAY()+400),"",IF(CUBE05ロングプラン見積書・申込書!$O$33=0,"",CUBE05ロングプラン見積書・申込書!$O$33+F345+6))</f>
        <v/>
      </c>
    </row>
    <row r="346" spans="5:7" x14ac:dyDescent="0.3">
      <c r="E346" s="84"/>
      <c r="F346" s="95">
        <v>342</v>
      </c>
      <c r="G346" s="84" t="str">
        <f ca="1">IF(IF(CUBE05ロングプラン見積書・申込書!$O$33=0,"",CUBE05ロングプラン見積書・申込書!$O$33+F346+6)&gt;(TODAY()+400),"",IF(CUBE05ロングプラン見積書・申込書!$O$33=0,"",CUBE05ロングプラン見積書・申込書!$O$33+F346+6))</f>
        <v/>
      </c>
    </row>
    <row r="347" spans="5:7" x14ac:dyDescent="0.3">
      <c r="E347" s="84"/>
      <c r="F347" s="81">
        <v>343</v>
      </c>
      <c r="G347" s="84" t="str">
        <f ca="1">IF(IF(CUBE05ロングプラン見積書・申込書!$O$33=0,"",CUBE05ロングプラン見積書・申込書!$O$33+F347+6)&gt;(TODAY()+400),"",IF(CUBE05ロングプラン見積書・申込書!$O$33=0,"",CUBE05ロングプラン見積書・申込書!$O$33+F347+6))</f>
        <v/>
      </c>
    </row>
    <row r="348" spans="5:7" x14ac:dyDescent="0.3">
      <c r="E348" s="84"/>
      <c r="F348" s="95">
        <v>344</v>
      </c>
      <c r="G348" s="84" t="str">
        <f ca="1">IF(IF(CUBE05ロングプラン見積書・申込書!$O$33=0,"",CUBE05ロングプラン見積書・申込書!$O$33+F348+6)&gt;(TODAY()+400),"",IF(CUBE05ロングプラン見積書・申込書!$O$33=0,"",CUBE05ロングプラン見積書・申込書!$O$33+F348+6))</f>
        <v/>
      </c>
    </row>
    <row r="349" spans="5:7" x14ac:dyDescent="0.3">
      <c r="E349" s="84"/>
      <c r="F349" s="81">
        <v>345</v>
      </c>
      <c r="G349" s="84" t="str">
        <f ca="1">IF(IF(CUBE05ロングプラン見積書・申込書!$O$33=0,"",CUBE05ロングプラン見積書・申込書!$O$33+F349+6)&gt;(TODAY()+400),"",IF(CUBE05ロングプラン見積書・申込書!$O$33=0,"",CUBE05ロングプラン見積書・申込書!$O$33+F349+6))</f>
        <v/>
      </c>
    </row>
    <row r="350" spans="5:7" x14ac:dyDescent="0.3">
      <c r="E350" s="84"/>
      <c r="F350" s="95">
        <v>346</v>
      </c>
      <c r="G350" s="84" t="str">
        <f ca="1">IF(IF(CUBE05ロングプラン見積書・申込書!$O$33=0,"",CUBE05ロングプラン見積書・申込書!$O$33+F350+6)&gt;(TODAY()+400),"",IF(CUBE05ロングプラン見積書・申込書!$O$33=0,"",CUBE05ロングプラン見積書・申込書!$O$33+F350+6))</f>
        <v/>
      </c>
    </row>
    <row r="351" spans="5:7" x14ac:dyDescent="0.3">
      <c r="E351" s="84"/>
      <c r="F351" s="81">
        <v>347</v>
      </c>
      <c r="G351" s="84" t="str">
        <f ca="1">IF(IF(CUBE05ロングプラン見積書・申込書!$O$33=0,"",CUBE05ロングプラン見積書・申込書!$O$33+F351+6)&gt;(TODAY()+400),"",IF(CUBE05ロングプラン見積書・申込書!$O$33=0,"",CUBE05ロングプラン見積書・申込書!$O$33+F351+6))</f>
        <v/>
      </c>
    </row>
    <row r="352" spans="5:7" x14ac:dyDescent="0.3">
      <c r="E352" s="84"/>
      <c r="F352" s="95">
        <v>348</v>
      </c>
      <c r="G352" s="84" t="str">
        <f ca="1">IF(IF(CUBE05ロングプラン見積書・申込書!$O$33=0,"",CUBE05ロングプラン見積書・申込書!$O$33+F352+6)&gt;(TODAY()+400),"",IF(CUBE05ロングプラン見積書・申込書!$O$33=0,"",CUBE05ロングプラン見積書・申込書!$O$33+F352+6))</f>
        <v/>
      </c>
    </row>
    <row r="353" spans="4:14" x14ac:dyDescent="0.3">
      <c r="E353" s="84"/>
      <c r="F353" s="81">
        <v>349</v>
      </c>
      <c r="G353" s="84" t="str">
        <f ca="1">IF(IF(CUBE05ロングプラン見積書・申込書!$O$33=0,"",CUBE05ロングプラン見積書・申込書!$O$33+F353+6)&gt;(TODAY()+400),"",IF(CUBE05ロングプラン見積書・申込書!$O$33=0,"",CUBE05ロングプラン見積書・申込書!$O$33+F353+6))</f>
        <v/>
      </c>
    </row>
    <row r="354" spans="4:14" x14ac:dyDescent="0.3">
      <c r="D354" s="44"/>
      <c r="E354" s="102"/>
      <c r="F354" s="81">
        <v>350</v>
      </c>
      <c r="G354" s="84" t="str">
        <f ca="1">IF(IF(CUBE05ロングプラン見積書・申込書!$O$33=0,"",CUBE05ロングプラン見積書・申込書!$O$33+F354+6)&gt;(TODAY()+400),"",IF(CUBE05ロングプラン見積書・申込書!$O$33=0,"",CUBE05ロングプラン見積書・申込書!$O$33+F354+6))</f>
        <v/>
      </c>
      <c r="I354" s="81"/>
      <c r="N354" s="89"/>
    </row>
    <row r="355" spans="4:14" x14ac:dyDescent="0.3">
      <c r="D355" s="44"/>
      <c r="E355" s="102"/>
      <c r="F355" s="81">
        <v>351</v>
      </c>
      <c r="G355" s="84" t="str">
        <f ca="1">IF(IF(CUBE05ロングプラン見積書・申込書!$O$33=0,"",CUBE05ロングプラン見積書・申込書!$O$33+F355+6)&gt;(TODAY()+400),"",IF(CUBE05ロングプラン見積書・申込書!$O$33=0,"",CUBE05ロングプラン見積書・申込書!$O$33+F355+6))</f>
        <v/>
      </c>
      <c r="I355" s="81"/>
      <c r="N355" s="89"/>
    </row>
    <row r="356" spans="4:14" x14ac:dyDescent="0.3">
      <c r="D356" s="44"/>
      <c r="E356" s="102"/>
      <c r="F356" s="81">
        <v>352</v>
      </c>
      <c r="G356" s="84" t="str">
        <f ca="1">IF(IF(CUBE05ロングプラン見積書・申込書!$O$33=0,"",CUBE05ロングプラン見積書・申込書!$O$33+F356+6)&gt;(TODAY()+400),"",IF(CUBE05ロングプラン見積書・申込書!$O$33=0,"",CUBE05ロングプラン見積書・申込書!$O$33+F356+6))</f>
        <v/>
      </c>
      <c r="I356" s="81"/>
      <c r="N356" s="89"/>
    </row>
    <row r="357" spans="4:14" x14ac:dyDescent="0.3">
      <c r="D357" s="44"/>
      <c r="E357" s="102"/>
      <c r="F357" s="81">
        <v>353</v>
      </c>
      <c r="G357" s="84" t="str">
        <f ca="1">IF(IF(CUBE05ロングプラン見積書・申込書!$O$33=0,"",CUBE05ロングプラン見積書・申込書!$O$33+F357+6)&gt;(TODAY()+400),"",IF(CUBE05ロングプラン見積書・申込書!$O$33=0,"",CUBE05ロングプラン見積書・申込書!$O$33+F357+6))</f>
        <v/>
      </c>
      <c r="I357" s="81"/>
      <c r="N357" s="89"/>
    </row>
    <row r="358" spans="4:14" x14ac:dyDescent="0.3">
      <c r="D358" s="44"/>
      <c r="E358" s="102"/>
      <c r="F358" s="81">
        <v>354</v>
      </c>
      <c r="G358" s="84" t="str">
        <f ca="1">IF(IF(CUBE05ロングプラン見積書・申込書!$O$33=0,"",CUBE05ロングプラン見積書・申込書!$O$33+F358+6)&gt;(TODAY()+400),"",IF(CUBE05ロングプラン見積書・申込書!$O$33=0,"",CUBE05ロングプラン見積書・申込書!$O$33+F358+6))</f>
        <v/>
      </c>
      <c r="I358" s="81"/>
      <c r="N358" s="89"/>
    </row>
    <row r="359" spans="4:14" x14ac:dyDescent="0.3">
      <c r="D359" s="44"/>
      <c r="E359" s="102"/>
      <c r="F359" s="81">
        <v>355</v>
      </c>
      <c r="G359" s="84" t="str">
        <f ca="1">IF(IF(CUBE05ロングプラン見積書・申込書!$O$33=0,"",CUBE05ロングプラン見積書・申込書!$O$33+F359+6)&gt;(TODAY()+400),"",IF(CUBE05ロングプラン見積書・申込書!$O$33=0,"",CUBE05ロングプラン見積書・申込書!$O$33+F359+6))</f>
        <v/>
      </c>
      <c r="I359" s="81"/>
      <c r="N359" s="89"/>
    </row>
    <row r="360" spans="4:14" x14ac:dyDescent="0.3">
      <c r="D360" s="44"/>
      <c r="E360" s="102"/>
      <c r="F360" s="81">
        <v>356</v>
      </c>
      <c r="G360" s="84" t="str">
        <f ca="1">IF(IF(CUBE05ロングプラン見積書・申込書!$O$33=0,"",CUBE05ロングプラン見積書・申込書!$O$33+F360+6)&gt;(TODAY()+400),"",IF(CUBE05ロングプラン見積書・申込書!$O$33=0,"",CUBE05ロングプラン見積書・申込書!$O$33+F360+6))</f>
        <v/>
      </c>
      <c r="I360" s="81"/>
      <c r="N360" s="89"/>
    </row>
    <row r="361" spans="4:14" x14ac:dyDescent="0.3">
      <c r="D361" s="44"/>
      <c r="E361" s="102"/>
      <c r="F361" s="81">
        <v>357</v>
      </c>
      <c r="G361" s="84" t="str">
        <f ca="1">IF(IF(CUBE05ロングプラン見積書・申込書!$O$33=0,"",CUBE05ロングプラン見積書・申込書!$O$33+F361+6)&gt;(TODAY()+400),"",IF(CUBE05ロングプラン見積書・申込書!$O$33=0,"",CUBE05ロングプラン見積書・申込書!$O$33+F361+6))</f>
        <v/>
      </c>
      <c r="I361" s="81"/>
      <c r="N361" s="89"/>
    </row>
    <row r="362" spans="4:14" x14ac:dyDescent="0.3">
      <c r="D362" s="44"/>
      <c r="E362" s="102"/>
      <c r="F362" s="81">
        <v>358</v>
      </c>
      <c r="G362" s="84" t="str">
        <f ca="1">IF(IF(CUBE05ロングプラン見積書・申込書!$O$33=0,"",CUBE05ロングプラン見積書・申込書!$O$33+F362+6)&gt;(TODAY()+400),"",IF(CUBE05ロングプラン見積書・申込書!$O$33=0,"",CUBE05ロングプラン見積書・申込書!$O$33+F362+6))</f>
        <v/>
      </c>
      <c r="I362" s="81"/>
      <c r="N362" s="89"/>
    </row>
    <row r="363" spans="4:14" x14ac:dyDescent="0.3">
      <c r="D363" s="44"/>
      <c r="E363" s="102"/>
      <c r="F363" s="81">
        <v>359</v>
      </c>
      <c r="G363" s="84" t="str">
        <f ca="1">IF(IF(CUBE05ロングプラン見積書・申込書!$O$33=0,"",CUBE05ロングプラン見積書・申込書!$O$33+F363+6)&gt;(TODAY()+400),"",IF(CUBE05ロングプラン見積書・申込書!$O$33=0,"",CUBE05ロングプラン見積書・申込書!$O$33+F363+6))</f>
        <v/>
      </c>
      <c r="I363" s="81"/>
      <c r="N363" s="89"/>
    </row>
    <row r="364" spans="4:14" x14ac:dyDescent="0.3">
      <c r="D364" s="44"/>
      <c r="E364" s="102"/>
      <c r="F364" s="81">
        <v>360</v>
      </c>
      <c r="G364" s="84" t="str">
        <f ca="1">IF(IF(CUBE05ロングプラン見積書・申込書!$O$33=0,"",CUBE05ロングプラン見積書・申込書!$O$33+F364+6)&gt;(TODAY()+400),"",IF(CUBE05ロングプラン見積書・申込書!$O$33=0,"",CUBE05ロングプラン見積書・申込書!$O$33+F364+6))</f>
        <v/>
      </c>
      <c r="I364" s="81"/>
      <c r="N364" s="89"/>
    </row>
    <row r="365" spans="4:14" x14ac:dyDescent="0.3">
      <c r="D365" s="44"/>
      <c r="E365" s="102"/>
      <c r="F365" s="81">
        <v>361</v>
      </c>
      <c r="G365" s="84" t="str">
        <f ca="1">IF(IF(CUBE05ロングプラン見積書・申込書!$O$33=0,"",CUBE05ロングプラン見積書・申込書!$O$33+F365+6)&gt;(TODAY()+400),"",IF(CUBE05ロングプラン見積書・申込書!$O$33=0,"",CUBE05ロングプラン見積書・申込書!$O$33+F365+6))</f>
        <v/>
      </c>
      <c r="I365" s="81"/>
      <c r="N365" s="89"/>
    </row>
    <row r="366" spans="4:14" x14ac:dyDescent="0.3">
      <c r="D366" s="44"/>
      <c r="E366" s="102"/>
      <c r="F366" s="81">
        <v>362</v>
      </c>
      <c r="G366" s="84" t="str">
        <f ca="1">IF(IF(CUBE05ロングプラン見積書・申込書!$O$33=0,"",CUBE05ロングプラン見積書・申込書!$O$33+F366+6)&gt;(TODAY()+400),"",IF(CUBE05ロングプラン見積書・申込書!$O$33=0,"",CUBE05ロングプラン見積書・申込書!$O$33+F366+6))</f>
        <v/>
      </c>
      <c r="I366" s="81"/>
      <c r="N366" s="89"/>
    </row>
    <row r="367" spans="4:14" x14ac:dyDescent="0.3">
      <c r="D367" s="44"/>
      <c r="E367" s="102"/>
      <c r="F367" s="81">
        <v>363</v>
      </c>
      <c r="G367" s="84" t="str">
        <f ca="1">IF(IF(CUBE05ロングプラン見積書・申込書!$O$33=0,"",CUBE05ロングプラン見積書・申込書!$O$33+F367+6)&gt;(TODAY()+400),"",IF(CUBE05ロングプラン見積書・申込書!$O$33=0,"",CUBE05ロングプラン見積書・申込書!$O$33+F367+6))</f>
        <v/>
      </c>
      <c r="I367" s="81"/>
      <c r="N367" s="89"/>
    </row>
    <row r="368" spans="4:14" x14ac:dyDescent="0.3">
      <c r="D368" s="44"/>
      <c r="E368" s="102"/>
      <c r="F368" s="81">
        <v>364</v>
      </c>
      <c r="G368" s="84" t="str">
        <f ca="1">IF(IF(CUBE05ロングプラン見積書・申込書!$O$33=0,"",CUBE05ロングプラン見積書・申込書!$O$33+F368+6)&gt;(TODAY()+400),"",IF(CUBE05ロングプラン見積書・申込書!$O$33=0,"",CUBE05ロングプラン見積書・申込書!$O$33+F368+6))</f>
        <v/>
      </c>
      <c r="I368" s="81"/>
      <c r="N368" s="89"/>
    </row>
    <row r="369" spans="5:17" s="44" customFormat="1" x14ac:dyDescent="0.3">
      <c r="E369" s="102"/>
      <c r="F369" s="81">
        <v>365</v>
      </c>
      <c r="G369" s="84" t="str">
        <f ca="1">IF(IF(CUBE05ロングプラン見積書・申込書!$O$33=0,"",CUBE05ロングプラン見積書・申込書!$O$33+F369+6)&gt;(TODAY()+400),"",IF(CUBE05ロングプラン見積書・申込書!$O$33=0,"",CUBE05ロングプラン見積書・申込書!$O$33+F369+6))</f>
        <v/>
      </c>
      <c r="I369" s="81"/>
      <c r="L369" s="81"/>
      <c r="M369" s="81"/>
      <c r="N369" s="89"/>
      <c r="P369" s="81"/>
      <c r="Q369" s="89"/>
    </row>
    <row r="370" spans="5:17" s="44" customFormat="1" x14ac:dyDescent="0.3">
      <c r="E370" s="102"/>
      <c r="F370" s="81">
        <v>366</v>
      </c>
      <c r="G370" s="84" t="str">
        <f ca="1">IF(IF(CUBE05ロングプラン見積書・申込書!$O$33=0,"",CUBE05ロングプラン見積書・申込書!$O$33+F370+6)&gt;(TODAY()+400),"",IF(CUBE05ロングプラン見積書・申込書!$O$33=0,"",CUBE05ロングプラン見積書・申込書!$O$33+F370+6))</f>
        <v/>
      </c>
      <c r="I370" s="81"/>
      <c r="L370" s="81"/>
      <c r="M370" s="81"/>
      <c r="N370" s="89"/>
      <c r="P370" s="81"/>
      <c r="Q370" s="89"/>
    </row>
    <row r="371" spans="5:17" s="44" customFormat="1" x14ac:dyDescent="0.3">
      <c r="E371" s="102"/>
      <c r="F371" s="81">
        <v>367</v>
      </c>
      <c r="G371" s="84" t="str">
        <f ca="1">IF(IF(CUBE05ロングプラン見積書・申込書!$O$33=0,"",CUBE05ロングプラン見積書・申込書!$O$33+F371+6)&gt;(TODAY()+400),"",IF(CUBE05ロングプラン見積書・申込書!$O$33=0,"",CUBE05ロングプラン見積書・申込書!$O$33+F371+6))</f>
        <v/>
      </c>
      <c r="I371" s="81"/>
      <c r="L371" s="81"/>
      <c r="M371" s="81"/>
      <c r="N371" s="89"/>
      <c r="P371" s="81"/>
      <c r="Q371" s="89"/>
    </row>
    <row r="372" spans="5:17" s="44" customFormat="1" x14ac:dyDescent="0.3">
      <c r="E372" s="102"/>
      <c r="F372" s="81">
        <v>368</v>
      </c>
      <c r="G372" s="84" t="str">
        <f ca="1">IF(IF(CUBE05ロングプラン見積書・申込書!$O$33=0,"",CUBE05ロングプラン見積書・申込書!$O$33+F372+6)&gt;(TODAY()+400),"",IF(CUBE05ロングプラン見積書・申込書!$O$33=0,"",CUBE05ロングプラン見積書・申込書!$O$33+F372+6))</f>
        <v/>
      </c>
      <c r="I372" s="81"/>
      <c r="L372" s="81"/>
      <c r="M372" s="81"/>
      <c r="N372" s="89"/>
      <c r="P372" s="81"/>
      <c r="Q372" s="89"/>
    </row>
    <row r="373" spans="5:17" s="44" customFormat="1" x14ac:dyDescent="0.3">
      <c r="E373" s="102"/>
      <c r="F373" s="81">
        <v>369</v>
      </c>
      <c r="G373" s="84" t="str">
        <f ca="1">IF(IF(CUBE05ロングプラン見積書・申込書!$O$33=0,"",CUBE05ロングプラン見積書・申込書!$O$33+F373+6)&gt;(TODAY()+400),"",IF(CUBE05ロングプラン見積書・申込書!$O$33=0,"",CUBE05ロングプラン見積書・申込書!$O$33+F373+6))</f>
        <v/>
      </c>
      <c r="I373" s="81"/>
      <c r="L373" s="81"/>
      <c r="M373" s="81"/>
      <c r="N373" s="89"/>
      <c r="P373" s="81"/>
      <c r="Q373" s="89"/>
    </row>
    <row r="374" spans="5:17" s="44" customFormat="1" x14ac:dyDescent="0.3">
      <c r="E374" s="102"/>
      <c r="F374" s="81">
        <v>370</v>
      </c>
      <c r="G374" s="84" t="str">
        <f ca="1">IF(IF(CUBE05ロングプラン見積書・申込書!$O$33=0,"",CUBE05ロングプラン見積書・申込書!$O$33+F374+6)&gt;(TODAY()+400),"",IF(CUBE05ロングプラン見積書・申込書!$O$33=0,"",CUBE05ロングプラン見積書・申込書!$O$33+F374+6))</f>
        <v/>
      </c>
      <c r="I374" s="81"/>
      <c r="L374" s="81"/>
      <c r="M374" s="81"/>
      <c r="N374" s="89"/>
      <c r="P374" s="81"/>
      <c r="Q374" s="89"/>
    </row>
    <row r="375" spans="5:17" s="44" customFormat="1" x14ac:dyDescent="0.3">
      <c r="E375" s="102"/>
      <c r="I375" s="81"/>
      <c r="L375" s="81"/>
      <c r="M375" s="81"/>
      <c r="N375" s="89"/>
      <c r="P375" s="81"/>
      <c r="Q375" s="89"/>
    </row>
    <row r="376" spans="5:17" s="44" customFormat="1" x14ac:dyDescent="0.3">
      <c r="E376" s="102"/>
      <c r="I376" s="81"/>
      <c r="L376" s="81"/>
      <c r="M376" s="81"/>
      <c r="N376" s="89"/>
      <c r="P376" s="81"/>
      <c r="Q376" s="89"/>
    </row>
    <row r="377" spans="5:17" s="44" customFormat="1" x14ac:dyDescent="0.3">
      <c r="E377" s="102"/>
      <c r="I377" s="81"/>
      <c r="L377" s="81"/>
      <c r="M377" s="81"/>
      <c r="N377" s="89"/>
      <c r="P377" s="81"/>
      <c r="Q377" s="89"/>
    </row>
    <row r="378" spans="5:17" s="44" customFormat="1" x14ac:dyDescent="0.3">
      <c r="E378" s="102"/>
      <c r="I378" s="81"/>
      <c r="L378" s="81"/>
      <c r="M378" s="81"/>
      <c r="N378" s="89"/>
      <c r="P378" s="81"/>
      <c r="Q378" s="89"/>
    </row>
    <row r="379" spans="5:17" s="44" customFormat="1" x14ac:dyDescent="0.3">
      <c r="E379" s="102"/>
      <c r="I379" s="81"/>
      <c r="L379" s="81"/>
      <c r="M379" s="81"/>
      <c r="N379" s="89"/>
      <c r="P379" s="81"/>
      <c r="Q379" s="89"/>
    </row>
    <row r="380" spans="5:17" s="44" customFormat="1" x14ac:dyDescent="0.3">
      <c r="E380" s="102"/>
      <c r="I380" s="81"/>
      <c r="L380" s="81"/>
      <c r="M380" s="81"/>
      <c r="N380" s="89"/>
      <c r="P380" s="81"/>
      <c r="Q380" s="89"/>
    </row>
    <row r="381" spans="5:17" s="44" customFormat="1" x14ac:dyDescent="0.3">
      <c r="E381" s="102"/>
      <c r="I381" s="81"/>
      <c r="L381" s="81"/>
      <c r="M381" s="81"/>
      <c r="N381" s="89"/>
      <c r="P381" s="81"/>
      <c r="Q381" s="89"/>
    </row>
    <row r="382" spans="5:17" s="44" customFormat="1" x14ac:dyDescent="0.3">
      <c r="E382" s="102"/>
      <c r="I382" s="81"/>
      <c r="L382" s="81"/>
      <c r="M382" s="81"/>
      <c r="N382" s="89"/>
      <c r="P382" s="81"/>
      <c r="Q382" s="89"/>
    </row>
    <row r="383" spans="5:17" s="44" customFormat="1" x14ac:dyDescent="0.3">
      <c r="E383" s="102"/>
      <c r="I383" s="81"/>
      <c r="L383" s="81"/>
      <c r="M383" s="81"/>
      <c r="N383" s="89"/>
      <c r="P383" s="81"/>
      <c r="Q383" s="89"/>
    </row>
    <row r="384" spans="5:17" s="44" customFormat="1" x14ac:dyDescent="0.3">
      <c r="E384" s="102"/>
      <c r="I384" s="81"/>
      <c r="L384" s="81"/>
      <c r="M384" s="81"/>
      <c r="N384" s="89"/>
      <c r="P384" s="81"/>
      <c r="Q384" s="89"/>
    </row>
    <row r="385" spans="5:17" s="44" customFormat="1" x14ac:dyDescent="0.3">
      <c r="E385" s="102"/>
      <c r="I385" s="81"/>
      <c r="L385" s="81"/>
      <c r="M385" s="81"/>
      <c r="N385" s="89"/>
      <c r="P385" s="81"/>
      <c r="Q385" s="89"/>
    </row>
    <row r="386" spans="5:17" s="44" customFormat="1" x14ac:dyDescent="0.3">
      <c r="E386" s="102"/>
      <c r="I386" s="81"/>
      <c r="L386" s="81"/>
      <c r="M386" s="81"/>
      <c r="N386" s="89"/>
      <c r="P386" s="81"/>
      <c r="Q386" s="89"/>
    </row>
    <row r="387" spans="5:17" s="44" customFormat="1" x14ac:dyDescent="0.3">
      <c r="E387" s="102"/>
      <c r="I387" s="81"/>
      <c r="L387" s="81"/>
      <c r="M387" s="81"/>
      <c r="N387" s="89"/>
      <c r="P387" s="81"/>
      <c r="Q387" s="89"/>
    </row>
    <row r="388" spans="5:17" s="44" customFormat="1" x14ac:dyDescent="0.3">
      <c r="E388" s="102"/>
      <c r="I388" s="81"/>
      <c r="L388" s="81"/>
      <c r="M388" s="81"/>
      <c r="N388" s="89"/>
      <c r="P388" s="81"/>
      <c r="Q388" s="89"/>
    </row>
    <row r="389" spans="5:17" s="44" customFormat="1" x14ac:dyDescent="0.3">
      <c r="E389" s="102"/>
      <c r="I389" s="81"/>
      <c r="L389" s="81"/>
      <c r="M389" s="81"/>
      <c r="N389" s="89"/>
      <c r="P389" s="81"/>
      <c r="Q389" s="89"/>
    </row>
    <row r="390" spans="5:17" s="44" customFormat="1" x14ac:dyDescent="0.3">
      <c r="E390" s="102"/>
      <c r="I390" s="81"/>
      <c r="L390" s="81"/>
      <c r="M390" s="81"/>
      <c r="N390" s="89"/>
      <c r="P390" s="81"/>
      <c r="Q390" s="89"/>
    </row>
    <row r="391" spans="5:17" s="44" customFormat="1" x14ac:dyDescent="0.3">
      <c r="E391" s="102"/>
      <c r="I391" s="81"/>
      <c r="L391" s="81"/>
      <c r="M391" s="81"/>
      <c r="N391" s="89"/>
      <c r="P391" s="81"/>
      <c r="Q391" s="89"/>
    </row>
    <row r="392" spans="5:17" s="44" customFormat="1" x14ac:dyDescent="0.3">
      <c r="E392" s="102"/>
      <c r="I392" s="81"/>
      <c r="L392" s="81"/>
      <c r="M392" s="81"/>
      <c r="N392" s="89"/>
      <c r="P392" s="81"/>
      <c r="Q392" s="89"/>
    </row>
    <row r="393" spans="5:17" s="44" customFormat="1" x14ac:dyDescent="0.3">
      <c r="E393" s="102"/>
      <c r="I393" s="81"/>
      <c r="L393" s="81"/>
      <c r="M393" s="81"/>
      <c r="N393" s="89"/>
      <c r="P393" s="81"/>
      <c r="Q393" s="89"/>
    </row>
    <row r="394" spans="5:17" s="44" customFormat="1" x14ac:dyDescent="0.3">
      <c r="E394" s="102"/>
      <c r="I394" s="81"/>
      <c r="L394" s="81"/>
      <c r="M394" s="81"/>
      <c r="N394" s="89"/>
      <c r="P394" s="81"/>
      <c r="Q394" s="89"/>
    </row>
    <row r="395" spans="5:17" s="44" customFormat="1" x14ac:dyDescent="0.3">
      <c r="E395" s="102"/>
      <c r="I395" s="81"/>
      <c r="L395" s="81"/>
      <c r="M395" s="81"/>
      <c r="N395" s="89"/>
      <c r="P395" s="81"/>
      <c r="Q395" s="89"/>
    </row>
    <row r="396" spans="5:17" s="44" customFormat="1" x14ac:dyDescent="0.3">
      <c r="E396" s="102"/>
      <c r="I396" s="81"/>
      <c r="L396" s="81"/>
      <c r="M396" s="81"/>
      <c r="N396" s="89"/>
      <c r="P396" s="81"/>
      <c r="Q396" s="89"/>
    </row>
    <row r="397" spans="5:17" s="44" customFormat="1" x14ac:dyDescent="0.3">
      <c r="E397" s="102"/>
      <c r="I397" s="81"/>
      <c r="L397" s="81"/>
      <c r="M397" s="81"/>
      <c r="N397" s="89"/>
      <c r="P397" s="81"/>
      <c r="Q397" s="89"/>
    </row>
    <row r="398" spans="5:17" s="44" customFormat="1" x14ac:dyDescent="0.3">
      <c r="E398" s="102"/>
      <c r="I398" s="81"/>
      <c r="L398" s="81"/>
      <c r="M398" s="81"/>
      <c r="N398" s="89"/>
      <c r="P398" s="81"/>
      <c r="Q398" s="89"/>
    </row>
    <row r="399" spans="5:17" s="44" customFormat="1" x14ac:dyDescent="0.3">
      <c r="E399" s="102"/>
      <c r="I399" s="81"/>
      <c r="L399" s="81"/>
      <c r="M399" s="81"/>
      <c r="N399" s="89"/>
      <c r="P399" s="81"/>
      <c r="Q399" s="89"/>
    </row>
    <row r="400" spans="5:17" s="44" customFormat="1" x14ac:dyDescent="0.3">
      <c r="E400" s="102"/>
      <c r="I400" s="81"/>
      <c r="L400" s="81"/>
      <c r="M400" s="81"/>
      <c r="N400" s="89"/>
      <c r="P400" s="81"/>
      <c r="Q400" s="89"/>
    </row>
    <row r="401" spans="5:17" s="44" customFormat="1" x14ac:dyDescent="0.3">
      <c r="E401" s="102"/>
      <c r="I401" s="81"/>
      <c r="L401" s="81"/>
      <c r="M401" s="81"/>
      <c r="N401" s="89"/>
      <c r="P401" s="81"/>
      <c r="Q401" s="89"/>
    </row>
  </sheetData>
  <sheetProtection selectLockedCells="1"/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78823-637C-4649-B9E1-044244B29D0B}">
  <sheetPr codeName="Sheet6">
    <tabColor theme="1"/>
  </sheetPr>
  <dimension ref="A1:D200"/>
  <sheetViews>
    <sheetView workbookViewId="0">
      <selection activeCell="D18" sqref="D18"/>
    </sheetView>
  </sheetViews>
  <sheetFormatPr defaultColWidth="8.88671875" defaultRowHeight="15" x14ac:dyDescent="0.3"/>
  <cols>
    <col min="1" max="1" width="23.6640625" style="86" customWidth="1"/>
    <col min="2" max="2" width="26.5546875" style="81" customWidth="1"/>
    <col min="3" max="3" width="27.44140625" style="86" customWidth="1"/>
    <col min="4" max="4" width="25.88671875" style="86" customWidth="1"/>
    <col min="5" max="16384" width="8.88671875" style="44"/>
  </cols>
  <sheetData>
    <row r="1" spans="1:4" x14ac:dyDescent="0.3">
      <c r="A1" s="78" t="s">
        <v>86</v>
      </c>
      <c r="B1" s="79" t="s">
        <v>16</v>
      </c>
      <c r="C1" s="80" t="s">
        <v>85</v>
      </c>
      <c r="D1" s="80" t="s">
        <v>112</v>
      </c>
    </row>
    <row r="2" spans="1:4" x14ac:dyDescent="0.3">
      <c r="A2" s="82">
        <v>45292</v>
      </c>
      <c r="B2" s="83" t="s">
        <v>17</v>
      </c>
      <c r="C2" s="84">
        <f>IF(OR(B2="振替休日",A2=0),"",A2)</f>
        <v>45292</v>
      </c>
      <c r="D2" s="84" t="str">
        <f>IF(AND(C2&gt;CUBE05ロングプラン見積書・申込書!$O$33,C2&lt;CUBE05ロングプラン見積書・申込書!$X$33),C2,"")</f>
        <v/>
      </c>
    </row>
    <row r="3" spans="1:4" x14ac:dyDescent="0.3">
      <c r="A3" s="82">
        <v>45299</v>
      </c>
      <c r="B3" s="83" t="s">
        <v>18</v>
      </c>
      <c r="C3" s="84">
        <f t="shared" ref="C3:C66" si="0">IF(OR(B3="振替休日",A3=0),"",A3)</f>
        <v>45299</v>
      </c>
      <c r="D3" s="84" t="str">
        <f>IF(AND(C3&gt;CUBE05ロングプラン見積書・申込書!$O$33,C3&lt;CUBE05ロングプラン見積書・申込書!$X$33),C3,"")</f>
        <v/>
      </c>
    </row>
    <row r="4" spans="1:4" x14ac:dyDescent="0.3">
      <c r="A4" s="82">
        <v>45333</v>
      </c>
      <c r="B4" s="83" t="s">
        <v>19</v>
      </c>
      <c r="C4" s="84">
        <f t="shared" si="0"/>
        <v>45333</v>
      </c>
      <c r="D4" s="84" t="str">
        <f>IF(AND(C4&gt;CUBE05ロングプラン見積書・申込書!$O$33,C4&lt;CUBE05ロングプラン見積書・申込書!$X$33),C4,"")</f>
        <v/>
      </c>
    </row>
    <row r="5" spans="1:4" x14ac:dyDescent="0.3">
      <c r="A5" s="82">
        <v>45334</v>
      </c>
      <c r="B5" s="83" t="s">
        <v>20</v>
      </c>
      <c r="C5" s="84" t="str">
        <f t="shared" si="0"/>
        <v/>
      </c>
      <c r="D5" s="84" t="str">
        <f>IF(AND(C5&gt;CUBE05ロングプラン見積書・申込書!$O$33,C5&lt;CUBE05ロングプラン見積書・申込書!$X$33),C5,"")</f>
        <v/>
      </c>
    </row>
    <row r="6" spans="1:4" x14ac:dyDescent="0.3">
      <c r="A6" s="82">
        <v>45345</v>
      </c>
      <c r="B6" s="83" t="s">
        <v>21</v>
      </c>
      <c r="C6" s="84">
        <f t="shared" si="0"/>
        <v>45345</v>
      </c>
      <c r="D6" s="84" t="str">
        <f>IF(AND(C6&gt;CUBE05ロングプラン見積書・申込書!$O$33,C6&lt;CUBE05ロングプラン見積書・申込書!$X$33),C6,"")</f>
        <v/>
      </c>
    </row>
    <row r="7" spans="1:4" x14ac:dyDescent="0.3">
      <c r="A7" s="82">
        <v>45371</v>
      </c>
      <c r="B7" s="83" t="s">
        <v>22</v>
      </c>
      <c r="C7" s="84">
        <f t="shared" si="0"/>
        <v>45371</v>
      </c>
      <c r="D7" s="84" t="str">
        <f>IF(AND(C7&gt;CUBE05ロングプラン見積書・申込書!$O$33,C7&lt;CUBE05ロングプラン見積書・申込書!$X$33),C7,"")</f>
        <v/>
      </c>
    </row>
    <row r="8" spans="1:4" x14ac:dyDescent="0.3">
      <c r="A8" s="82">
        <v>45411</v>
      </c>
      <c r="B8" s="83" t="s">
        <v>23</v>
      </c>
      <c r="C8" s="84">
        <f t="shared" si="0"/>
        <v>45411</v>
      </c>
      <c r="D8" s="84" t="str">
        <f>IF(AND(C8&gt;CUBE05ロングプラン見積書・申込書!$O$33,C8&lt;CUBE05ロングプラン見積書・申込書!$X$33),C8,"")</f>
        <v/>
      </c>
    </row>
    <row r="9" spans="1:4" x14ac:dyDescent="0.3">
      <c r="A9" s="82">
        <v>45415</v>
      </c>
      <c r="B9" s="83" t="s">
        <v>24</v>
      </c>
      <c r="C9" s="84">
        <f t="shared" si="0"/>
        <v>45415</v>
      </c>
      <c r="D9" s="84" t="str">
        <f>IF(AND(C9&gt;CUBE05ロングプラン見積書・申込書!$O$33,C9&lt;CUBE05ロングプラン見積書・申込書!$X$33),C9,"")</f>
        <v/>
      </c>
    </row>
    <row r="10" spans="1:4" x14ac:dyDescent="0.3">
      <c r="A10" s="82">
        <v>45416</v>
      </c>
      <c r="B10" s="83" t="s">
        <v>25</v>
      </c>
      <c r="C10" s="84">
        <f t="shared" si="0"/>
        <v>45416</v>
      </c>
      <c r="D10" s="84" t="str">
        <f>IF(AND(C10&gt;CUBE05ロングプラン見積書・申込書!$O$33,C10&lt;CUBE05ロングプラン見積書・申込書!$X$33),C10,"")</f>
        <v/>
      </c>
    </row>
    <row r="11" spans="1:4" x14ac:dyDescent="0.3">
      <c r="A11" s="82">
        <v>45417</v>
      </c>
      <c r="B11" s="83" t="s">
        <v>26</v>
      </c>
      <c r="C11" s="84">
        <f t="shared" si="0"/>
        <v>45417</v>
      </c>
      <c r="D11" s="84" t="str">
        <f>IF(AND(C11&gt;CUBE05ロングプラン見積書・申込書!$O$33,C11&lt;CUBE05ロングプラン見積書・申込書!$X$33),C11,"")</f>
        <v/>
      </c>
    </row>
    <row r="12" spans="1:4" x14ac:dyDescent="0.3">
      <c r="A12" s="82">
        <v>45418</v>
      </c>
      <c r="B12" s="83" t="s">
        <v>20</v>
      </c>
      <c r="C12" s="84" t="str">
        <f t="shared" si="0"/>
        <v/>
      </c>
      <c r="D12" s="84" t="str">
        <f>IF(AND(C12&gt;CUBE05ロングプラン見積書・申込書!$O$33,C12&lt;CUBE05ロングプラン見積書・申込書!$X$33),C12,"")</f>
        <v/>
      </c>
    </row>
    <row r="13" spans="1:4" x14ac:dyDescent="0.3">
      <c r="A13" s="82">
        <v>45488</v>
      </c>
      <c r="B13" s="83" t="s">
        <v>27</v>
      </c>
      <c r="C13" s="84">
        <f t="shared" si="0"/>
        <v>45488</v>
      </c>
      <c r="D13" s="84" t="str">
        <f>IF(AND(C13&gt;CUBE05ロングプラン見積書・申込書!$O$33,C13&lt;CUBE05ロングプラン見積書・申込書!$X$33),C13,"")</f>
        <v/>
      </c>
    </row>
    <row r="14" spans="1:4" x14ac:dyDescent="0.3">
      <c r="A14" s="82">
        <v>45515</v>
      </c>
      <c r="B14" s="83" t="s">
        <v>28</v>
      </c>
      <c r="C14" s="84">
        <f t="shared" si="0"/>
        <v>45515</v>
      </c>
      <c r="D14" s="84" t="str">
        <f>IF(AND(C14&gt;CUBE05ロングプラン見積書・申込書!$O$33,C14&lt;CUBE05ロングプラン見積書・申込書!$X$33),C14,"")</f>
        <v/>
      </c>
    </row>
    <row r="15" spans="1:4" x14ac:dyDescent="0.3">
      <c r="A15" s="82">
        <v>45516</v>
      </c>
      <c r="B15" s="83" t="s">
        <v>20</v>
      </c>
      <c r="C15" s="84" t="str">
        <f t="shared" si="0"/>
        <v/>
      </c>
      <c r="D15" s="84" t="str">
        <f>IF(AND(C15&gt;CUBE05ロングプラン見積書・申込書!$O$33,C15&lt;CUBE05ロングプラン見積書・申込書!$X$33),C15,"")</f>
        <v/>
      </c>
    </row>
    <row r="16" spans="1:4" x14ac:dyDescent="0.3">
      <c r="A16" s="82">
        <v>45551</v>
      </c>
      <c r="B16" s="83" t="s">
        <v>29</v>
      </c>
      <c r="C16" s="84">
        <f t="shared" si="0"/>
        <v>45551</v>
      </c>
      <c r="D16" s="84" t="str">
        <f>IF(AND(C16&gt;CUBE05ロングプラン見積書・申込書!$O$33,C16&lt;CUBE05ロングプラン見積書・申込書!$X$33),C16,"")</f>
        <v/>
      </c>
    </row>
    <row r="17" spans="1:4" x14ac:dyDescent="0.3">
      <c r="A17" s="82">
        <v>45557</v>
      </c>
      <c r="B17" s="83" t="s">
        <v>30</v>
      </c>
      <c r="C17" s="84">
        <f t="shared" si="0"/>
        <v>45557</v>
      </c>
      <c r="D17" s="84" t="str">
        <f>IF(AND(C17&gt;CUBE05ロングプラン見積書・申込書!$O$33,C17&lt;CUBE05ロングプラン見積書・申込書!$X$33),C17,"")</f>
        <v/>
      </c>
    </row>
    <row r="18" spans="1:4" x14ac:dyDescent="0.3">
      <c r="A18" s="82">
        <v>45558</v>
      </c>
      <c r="B18" s="83" t="s">
        <v>20</v>
      </c>
      <c r="C18" s="84" t="str">
        <f t="shared" si="0"/>
        <v/>
      </c>
      <c r="D18" s="84" t="str">
        <f>IF(AND(C18&gt;CUBE05ロングプラン見積書・申込書!$O$33,C18&lt;CUBE05ロングプラン見積書・申込書!$X$33),C18,"")</f>
        <v/>
      </c>
    </row>
    <row r="19" spans="1:4" x14ac:dyDescent="0.3">
      <c r="A19" s="82">
        <v>45579</v>
      </c>
      <c r="B19" s="83" t="s">
        <v>31</v>
      </c>
      <c r="C19" s="84">
        <f t="shared" si="0"/>
        <v>45579</v>
      </c>
      <c r="D19" s="84" t="str">
        <f>IF(AND(C19&gt;CUBE05ロングプラン見積書・申込書!$O$33,C19&lt;CUBE05ロングプラン見積書・申込書!$X$33),C19,"")</f>
        <v/>
      </c>
    </row>
    <row r="20" spans="1:4" x14ac:dyDescent="0.3">
      <c r="A20" s="82">
        <v>45599</v>
      </c>
      <c r="B20" s="83" t="s">
        <v>32</v>
      </c>
      <c r="C20" s="84">
        <f t="shared" si="0"/>
        <v>45599</v>
      </c>
      <c r="D20" s="84" t="str">
        <f>IF(AND(C20&gt;CUBE05ロングプラン見積書・申込書!$O$33,C20&lt;CUBE05ロングプラン見積書・申込書!$X$33),C20,"")</f>
        <v/>
      </c>
    </row>
    <row r="21" spans="1:4" x14ac:dyDescent="0.3">
      <c r="A21" s="82">
        <v>45600</v>
      </c>
      <c r="B21" s="83" t="s">
        <v>20</v>
      </c>
      <c r="C21" s="84" t="str">
        <f t="shared" si="0"/>
        <v/>
      </c>
      <c r="D21" s="84" t="str">
        <f>IF(AND(C21&gt;CUBE05ロングプラン見積書・申込書!$O$33,C21&lt;CUBE05ロングプラン見積書・申込書!$X$33),C21,"")</f>
        <v/>
      </c>
    </row>
    <row r="22" spans="1:4" x14ac:dyDescent="0.3">
      <c r="A22" s="82">
        <v>45619</v>
      </c>
      <c r="B22" s="83" t="s">
        <v>33</v>
      </c>
      <c r="C22" s="84">
        <f t="shared" si="0"/>
        <v>45619</v>
      </c>
      <c r="D22" s="84" t="str">
        <f>IF(AND(C22&gt;CUBE05ロングプラン見積書・申込書!$O$33,C22&lt;CUBE05ロングプラン見積書・申込書!$X$33),C22,"")</f>
        <v/>
      </c>
    </row>
    <row r="23" spans="1:4" x14ac:dyDescent="0.3">
      <c r="A23" s="82">
        <v>45658</v>
      </c>
      <c r="B23" s="83" t="s">
        <v>17</v>
      </c>
      <c r="C23" s="84">
        <f t="shared" si="0"/>
        <v>45658</v>
      </c>
      <c r="D23" s="84" t="str">
        <f>IF(AND(C23&gt;CUBE05ロングプラン見積書・申込書!$O$33,C23&lt;CUBE05ロングプラン見積書・申込書!$X$33),C23,"")</f>
        <v/>
      </c>
    </row>
    <row r="24" spans="1:4" x14ac:dyDescent="0.3">
      <c r="A24" s="82">
        <v>45670</v>
      </c>
      <c r="B24" s="83" t="s">
        <v>18</v>
      </c>
      <c r="C24" s="84">
        <f t="shared" si="0"/>
        <v>45670</v>
      </c>
      <c r="D24" s="84" t="str">
        <f>IF(AND(C24&gt;CUBE05ロングプラン見積書・申込書!$O$33,C24&lt;CUBE05ロングプラン見積書・申込書!$X$33),C24,"")</f>
        <v/>
      </c>
    </row>
    <row r="25" spans="1:4" x14ac:dyDescent="0.3">
      <c r="A25" s="82">
        <v>45699</v>
      </c>
      <c r="B25" s="83" t="s">
        <v>19</v>
      </c>
      <c r="C25" s="84">
        <f t="shared" si="0"/>
        <v>45699</v>
      </c>
      <c r="D25" s="84" t="str">
        <f>IF(AND(C25&gt;CUBE05ロングプラン見積書・申込書!$O$33,C25&lt;CUBE05ロングプラン見積書・申込書!$X$33),C25,"")</f>
        <v/>
      </c>
    </row>
    <row r="26" spans="1:4" x14ac:dyDescent="0.3">
      <c r="A26" s="82">
        <v>45711</v>
      </c>
      <c r="B26" s="83" t="s">
        <v>21</v>
      </c>
      <c r="C26" s="84">
        <f t="shared" si="0"/>
        <v>45711</v>
      </c>
      <c r="D26" s="84" t="str">
        <f>IF(AND(C26&gt;CUBE05ロングプラン見積書・申込書!$O$33,C26&lt;CUBE05ロングプラン見積書・申込書!$X$33),C26,"")</f>
        <v/>
      </c>
    </row>
    <row r="27" spans="1:4" x14ac:dyDescent="0.3">
      <c r="A27" s="82">
        <v>45712</v>
      </c>
      <c r="B27" s="83" t="s">
        <v>20</v>
      </c>
      <c r="C27" s="84" t="str">
        <f t="shared" si="0"/>
        <v/>
      </c>
      <c r="D27" s="84" t="str">
        <f>IF(AND(C27&gt;CUBE05ロングプラン見積書・申込書!$O$33,C27&lt;CUBE05ロングプラン見積書・申込書!$X$33),C27,"")</f>
        <v/>
      </c>
    </row>
    <row r="28" spans="1:4" x14ac:dyDescent="0.3">
      <c r="A28" s="82">
        <v>45736</v>
      </c>
      <c r="B28" s="83" t="s">
        <v>22</v>
      </c>
      <c r="C28" s="84">
        <f t="shared" si="0"/>
        <v>45736</v>
      </c>
      <c r="D28" s="84" t="str">
        <f>IF(AND(C28&gt;CUBE05ロングプラン見積書・申込書!$O$33,C28&lt;CUBE05ロングプラン見積書・申込書!$X$33),C28,"")</f>
        <v/>
      </c>
    </row>
    <row r="29" spans="1:4" x14ac:dyDescent="0.3">
      <c r="A29" s="82">
        <v>45776</v>
      </c>
      <c r="B29" s="83" t="s">
        <v>23</v>
      </c>
      <c r="C29" s="84">
        <f t="shared" si="0"/>
        <v>45776</v>
      </c>
      <c r="D29" s="84" t="str">
        <f>IF(AND(C29&gt;CUBE05ロングプラン見積書・申込書!$O$33,C29&lt;CUBE05ロングプラン見積書・申込書!$X$33),C29,"")</f>
        <v/>
      </c>
    </row>
    <row r="30" spans="1:4" x14ac:dyDescent="0.3">
      <c r="A30" s="82">
        <v>45780</v>
      </c>
      <c r="B30" s="83" t="s">
        <v>24</v>
      </c>
      <c r="C30" s="84">
        <f t="shared" si="0"/>
        <v>45780</v>
      </c>
      <c r="D30" s="84" t="str">
        <f>IF(AND(C30&gt;CUBE05ロングプラン見積書・申込書!$O$33,C30&lt;CUBE05ロングプラン見積書・申込書!$X$33),C30,"")</f>
        <v/>
      </c>
    </row>
    <row r="31" spans="1:4" x14ac:dyDescent="0.3">
      <c r="A31" s="82">
        <v>45781</v>
      </c>
      <c r="B31" s="83" t="s">
        <v>25</v>
      </c>
      <c r="C31" s="84">
        <f t="shared" si="0"/>
        <v>45781</v>
      </c>
      <c r="D31" s="84" t="str">
        <f>IF(AND(C31&gt;CUBE05ロングプラン見積書・申込書!$O$33,C31&lt;CUBE05ロングプラン見積書・申込書!$X$33),C31,"")</f>
        <v/>
      </c>
    </row>
    <row r="32" spans="1:4" x14ac:dyDescent="0.3">
      <c r="A32" s="82">
        <v>45782</v>
      </c>
      <c r="B32" s="83" t="s">
        <v>26</v>
      </c>
      <c r="C32" s="84">
        <f t="shared" si="0"/>
        <v>45782</v>
      </c>
      <c r="D32" s="84" t="str">
        <f>IF(AND(C32&gt;CUBE05ロングプラン見積書・申込書!$O$33,C32&lt;CUBE05ロングプラン見積書・申込書!$X$33),C32,"")</f>
        <v/>
      </c>
    </row>
    <row r="33" spans="1:4" x14ac:dyDescent="0.3">
      <c r="A33" s="82">
        <v>45783</v>
      </c>
      <c r="B33" s="83" t="s">
        <v>20</v>
      </c>
      <c r="C33" s="84" t="str">
        <f t="shared" si="0"/>
        <v/>
      </c>
      <c r="D33" s="84" t="str">
        <f>IF(AND(C33&gt;CUBE05ロングプラン見積書・申込書!$O$33,C33&lt;CUBE05ロングプラン見積書・申込書!$X$33),C33,"")</f>
        <v/>
      </c>
    </row>
    <row r="34" spans="1:4" x14ac:dyDescent="0.3">
      <c r="A34" s="82">
        <v>45859</v>
      </c>
      <c r="B34" s="83" t="s">
        <v>27</v>
      </c>
      <c r="C34" s="84">
        <f t="shared" si="0"/>
        <v>45859</v>
      </c>
      <c r="D34" s="84" t="str">
        <f>IF(AND(C34&gt;CUBE05ロングプラン見積書・申込書!$O$33,C34&lt;CUBE05ロングプラン見積書・申込書!$X$33),C34,"")</f>
        <v/>
      </c>
    </row>
    <row r="35" spans="1:4" x14ac:dyDescent="0.3">
      <c r="A35" s="82">
        <v>45880</v>
      </c>
      <c r="B35" s="83" t="s">
        <v>28</v>
      </c>
      <c r="C35" s="84">
        <f t="shared" si="0"/>
        <v>45880</v>
      </c>
      <c r="D35" s="84" t="str">
        <f>IF(AND(C35&gt;CUBE05ロングプラン見積書・申込書!$O$33,C35&lt;CUBE05ロングプラン見積書・申込書!$X$33),C35,"")</f>
        <v/>
      </c>
    </row>
    <row r="36" spans="1:4" x14ac:dyDescent="0.3">
      <c r="A36" s="82">
        <v>45915</v>
      </c>
      <c r="B36" s="83" t="s">
        <v>29</v>
      </c>
      <c r="C36" s="84">
        <f t="shared" si="0"/>
        <v>45915</v>
      </c>
      <c r="D36" s="84" t="str">
        <f>IF(AND(C36&gt;CUBE05ロングプラン見積書・申込書!$O$33,C36&lt;CUBE05ロングプラン見積書・申込書!$X$33),C36,"")</f>
        <v/>
      </c>
    </row>
    <row r="37" spans="1:4" x14ac:dyDescent="0.3">
      <c r="A37" s="82">
        <v>45923</v>
      </c>
      <c r="B37" s="83" t="s">
        <v>30</v>
      </c>
      <c r="C37" s="84">
        <f t="shared" si="0"/>
        <v>45923</v>
      </c>
      <c r="D37" s="84" t="str">
        <f>IF(AND(C37&gt;CUBE05ロングプラン見積書・申込書!$O$33,C37&lt;CUBE05ロングプラン見積書・申込書!$X$33),C37,"")</f>
        <v/>
      </c>
    </row>
    <row r="38" spans="1:4" x14ac:dyDescent="0.3">
      <c r="A38" s="82">
        <v>45943</v>
      </c>
      <c r="B38" s="83" t="s">
        <v>31</v>
      </c>
      <c r="C38" s="84">
        <f t="shared" si="0"/>
        <v>45943</v>
      </c>
      <c r="D38" s="84" t="str">
        <f>IF(AND(C38&gt;CUBE05ロングプラン見積書・申込書!$O$33,C38&lt;CUBE05ロングプラン見積書・申込書!$X$33),C38,"")</f>
        <v/>
      </c>
    </row>
    <row r="39" spans="1:4" x14ac:dyDescent="0.3">
      <c r="A39" s="82">
        <v>45964</v>
      </c>
      <c r="B39" s="83" t="s">
        <v>32</v>
      </c>
      <c r="C39" s="84">
        <f t="shared" si="0"/>
        <v>45964</v>
      </c>
      <c r="D39" s="84" t="str">
        <f>IF(AND(C39&gt;CUBE05ロングプラン見積書・申込書!$O$33,C39&lt;CUBE05ロングプラン見積書・申込書!$X$33),C39,"")</f>
        <v/>
      </c>
    </row>
    <row r="40" spans="1:4" x14ac:dyDescent="0.3">
      <c r="A40" s="82">
        <v>45984</v>
      </c>
      <c r="B40" s="83" t="s">
        <v>33</v>
      </c>
      <c r="C40" s="84">
        <f t="shared" si="0"/>
        <v>45984</v>
      </c>
      <c r="D40" s="84" t="str">
        <f>IF(AND(C40&gt;CUBE05ロングプラン見積書・申込書!$O$33,C40&lt;CUBE05ロングプラン見積書・申込書!$X$33),C40,"")</f>
        <v/>
      </c>
    </row>
    <row r="41" spans="1:4" x14ac:dyDescent="0.3">
      <c r="A41" s="82">
        <v>45985</v>
      </c>
      <c r="B41" s="83" t="s">
        <v>20</v>
      </c>
      <c r="C41" s="84" t="str">
        <f t="shared" si="0"/>
        <v/>
      </c>
      <c r="D41" s="84" t="str">
        <f>IF(AND(C41&gt;CUBE05ロングプラン見積書・申込書!$O$33,C41&lt;CUBE05ロングプラン見積書・申込書!$X$33),C41,"")</f>
        <v/>
      </c>
    </row>
    <row r="42" spans="1:4" x14ac:dyDescent="0.3">
      <c r="A42" s="82">
        <v>46023</v>
      </c>
      <c r="B42" s="83" t="s">
        <v>17</v>
      </c>
      <c r="C42" s="84">
        <f t="shared" si="0"/>
        <v>46023</v>
      </c>
      <c r="D42" s="84" t="str">
        <f>IF(AND(C42&gt;CUBE05ロングプラン見積書・申込書!$O$33,C42&lt;CUBE05ロングプラン見積書・申込書!$X$33),C42,"")</f>
        <v/>
      </c>
    </row>
    <row r="43" spans="1:4" x14ac:dyDescent="0.3">
      <c r="A43" s="82">
        <v>46034</v>
      </c>
      <c r="B43" s="83" t="s">
        <v>18</v>
      </c>
      <c r="C43" s="84">
        <f t="shared" si="0"/>
        <v>46034</v>
      </c>
      <c r="D43" s="84" t="str">
        <f>IF(AND(C43&gt;CUBE05ロングプラン見積書・申込書!$O$33,C43&lt;CUBE05ロングプラン見積書・申込書!$X$33),C43,"")</f>
        <v/>
      </c>
    </row>
    <row r="44" spans="1:4" x14ac:dyDescent="0.3">
      <c r="A44" s="82">
        <v>46064</v>
      </c>
      <c r="B44" s="83" t="s">
        <v>19</v>
      </c>
      <c r="C44" s="84">
        <f t="shared" si="0"/>
        <v>46064</v>
      </c>
      <c r="D44" s="84" t="str">
        <f>IF(AND(C44&gt;CUBE05ロングプラン見積書・申込書!$O$33,C44&lt;CUBE05ロングプラン見積書・申込書!$X$33),C44,"")</f>
        <v/>
      </c>
    </row>
    <row r="45" spans="1:4" x14ac:dyDescent="0.3">
      <c r="A45" s="82">
        <v>46076</v>
      </c>
      <c r="B45" s="83" t="s">
        <v>21</v>
      </c>
      <c r="C45" s="84">
        <f t="shared" si="0"/>
        <v>46076</v>
      </c>
      <c r="D45" s="84" t="str">
        <f>IF(AND(C45&gt;CUBE05ロングプラン見積書・申込書!$O$33,C45&lt;CUBE05ロングプラン見積書・申込書!$X$33),C45,"")</f>
        <v/>
      </c>
    </row>
    <row r="46" spans="1:4" x14ac:dyDescent="0.3">
      <c r="A46" s="82">
        <v>46101</v>
      </c>
      <c r="B46" s="83" t="s">
        <v>22</v>
      </c>
      <c r="C46" s="84">
        <f t="shared" si="0"/>
        <v>46101</v>
      </c>
      <c r="D46" s="84" t="str">
        <f>IF(AND(C46&gt;CUBE05ロングプラン見積書・申込書!$O$33,C46&lt;CUBE05ロングプラン見積書・申込書!$X$33),C46,"")</f>
        <v/>
      </c>
    </row>
    <row r="47" spans="1:4" x14ac:dyDescent="0.3">
      <c r="A47" s="82">
        <v>46141</v>
      </c>
      <c r="B47" s="83" t="s">
        <v>23</v>
      </c>
      <c r="C47" s="84">
        <f t="shared" si="0"/>
        <v>46141</v>
      </c>
      <c r="D47" s="84" t="str">
        <f>IF(AND(C47&gt;CUBE05ロングプラン見積書・申込書!$O$33,C47&lt;CUBE05ロングプラン見積書・申込書!$X$33),C47,"")</f>
        <v/>
      </c>
    </row>
    <row r="48" spans="1:4" x14ac:dyDescent="0.3">
      <c r="A48" s="82">
        <v>46145</v>
      </c>
      <c r="B48" s="83" t="s">
        <v>24</v>
      </c>
      <c r="C48" s="84">
        <f t="shared" si="0"/>
        <v>46145</v>
      </c>
      <c r="D48" s="84" t="str">
        <f>IF(AND(C48&gt;CUBE05ロングプラン見積書・申込書!$O$33,C48&lt;CUBE05ロングプラン見積書・申込書!$X$33),C48,"")</f>
        <v/>
      </c>
    </row>
    <row r="49" spans="1:4" x14ac:dyDescent="0.3">
      <c r="A49" s="82">
        <v>46146</v>
      </c>
      <c r="B49" s="83" t="s">
        <v>25</v>
      </c>
      <c r="C49" s="84">
        <f t="shared" si="0"/>
        <v>46146</v>
      </c>
      <c r="D49" s="84" t="str">
        <f>IF(AND(C49&gt;CUBE05ロングプラン見積書・申込書!$O$33,C49&lt;CUBE05ロングプラン見積書・申込書!$X$33),C49,"")</f>
        <v/>
      </c>
    </row>
    <row r="50" spans="1:4" x14ac:dyDescent="0.3">
      <c r="A50" s="82">
        <v>46147</v>
      </c>
      <c r="B50" s="83" t="s">
        <v>26</v>
      </c>
      <c r="C50" s="84">
        <f t="shared" si="0"/>
        <v>46147</v>
      </c>
      <c r="D50" s="84" t="str">
        <f>IF(AND(C50&gt;CUBE05ロングプラン見積書・申込書!$O$33,C50&lt;CUBE05ロングプラン見積書・申込書!$X$33),C50,"")</f>
        <v/>
      </c>
    </row>
    <row r="51" spans="1:4" x14ac:dyDescent="0.3">
      <c r="A51" s="82">
        <v>46148</v>
      </c>
      <c r="B51" s="83" t="s">
        <v>20</v>
      </c>
      <c r="C51" s="84" t="str">
        <f t="shared" si="0"/>
        <v/>
      </c>
      <c r="D51" s="84" t="str">
        <f>IF(AND(C51&gt;CUBE05ロングプラン見積書・申込書!$O$33,C51&lt;CUBE05ロングプラン見積書・申込書!$X$33),C51,"")</f>
        <v/>
      </c>
    </row>
    <row r="52" spans="1:4" x14ac:dyDescent="0.3">
      <c r="A52" s="82">
        <v>46223</v>
      </c>
      <c r="B52" s="83" t="s">
        <v>27</v>
      </c>
      <c r="C52" s="84">
        <f t="shared" si="0"/>
        <v>46223</v>
      </c>
      <c r="D52" s="84" t="str">
        <f>IF(AND(C52&gt;CUBE05ロングプラン見積書・申込書!$O$33,C52&lt;CUBE05ロングプラン見積書・申込書!$X$33),C52,"")</f>
        <v/>
      </c>
    </row>
    <row r="53" spans="1:4" x14ac:dyDescent="0.3">
      <c r="A53" s="82">
        <v>46245</v>
      </c>
      <c r="B53" s="83" t="s">
        <v>28</v>
      </c>
      <c r="C53" s="84">
        <f t="shared" si="0"/>
        <v>46245</v>
      </c>
      <c r="D53" s="84" t="str">
        <f>IF(AND(C53&gt;CUBE05ロングプラン見積書・申込書!$O$33,C53&lt;CUBE05ロングプラン見積書・申込書!$X$33),C53,"")</f>
        <v/>
      </c>
    </row>
    <row r="54" spans="1:4" x14ac:dyDescent="0.3">
      <c r="A54" s="82">
        <v>46286</v>
      </c>
      <c r="B54" s="83" t="s">
        <v>29</v>
      </c>
      <c r="C54" s="84">
        <f t="shared" si="0"/>
        <v>46286</v>
      </c>
      <c r="D54" s="84" t="str">
        <f>IF(AND(C54&gt;CUBE05ロングプラン見積書・申込書!$O$33,C54&lt;CUBE05ロングプラン見積書・申込書!$X$33),C54,"")</f>
        <v/>
      </c>
    </row>
    <row r="55" spans="1:4" x14ac:dyDescent="0.3">
      <c r="A55" s="82">
        <v>46287</v>
      </c>
      <c r="B55" s="83" t="s">
        <v>34</v>
      </c>
      <c r="C55" s="84">
        <f t="shared" si="0"/>
        <v>46287</v>
      </c>
      <c r="D55" s="84" t="str">
        <f>IF(AND(C55&gt;CUBE05ロングプラン見積書・申込書!$O$33,C55&lt;CUBE05ロングプラン見積書・申込書!$X$33),C55,"")</f>
        <v/>
      </c>
    </row>
    <row r="56" spans="1:4" x14ac:dyDescent="0.3">
      <c r="A56" s="82">
        <v>46288</v>
      </c>
      <c r="B56" s="83" t="s">
        <v>30</v>
      </c>
      <c r="C56" s="84">
        <f t="shared" si="0"/>
        <v>46288</v>
      </c>
      <c r="D56" s="84" t="str">
        <f>IF(AND(C56&gt;CUBE05ロングプラン見積書・申込書!$O$33,C56&lt;CUBE05ロングプラン見積書・申込書!$X$33),C56,"")</f>
        <v/>
      </c>
    </row>
    <row r="57" spans="1:4" x14ac:dyDescent="0.3">
      <c r="A57" s="82">
        <v>46307</v>
      </c>
      <c r="B57" s="83" t="s">
        <v>31</v>
      </c>
      <c r="C57" s="84">
        <f t="shared" si="0"/>
        <v>46307</v>
      </c>
      <c r="D57" s="84" t="str">
        <f>IF(AND(C57&gt;CUBE05ロングプラン見積書・申込書!$O$33,C57&lt;CUBE05ロングプラン見積書・申込書!$X$33),C57,"")</f>
        <v/>
      </c>
    </row>
    <row r="58" spans="1:4" x14ac:dyDescent="0.3">
      <c r="A58" s="82">
        <v>46329</v>
      </c>
      <c r="B58" s="83" t="s">
        <v>32</v>
      </c>
      <c r="C58" s="84">
        <f t="shared" si="0"/>
        <v>46329</v>
      </c>
      <c r="D58" s="84" t="str">
        <f>IF(AND(C58&gt;CUBE05ロングプラン見積書・申込書!$O$33,C58&lt;CUBE05ロングプラン見積書・申込書!$X$33),C58,"")</f>
        <v/>
      </c>
    </row>
    <row r="59" spans="1:4" x14ac:dyDescent="0.3">
      <c r="A59" s="82">
        <v>46349</v>
      </c>
      <c r="B59" s="83" t="s">
        <v>33</v>
      </c>
      <c r="C59" s="84">
        <f t="shared" si="0"/>
        <v>46349</v>
      </c>
      <c r="D59" s="84" t="str">
        <f>IF(AND(C59&gt;CUBE05ロングプラン見積書・申込書!$O$33,C59&lt;CUBE05ロングプラン見積書・申込書!$X$33),C59,"")</f>
        <v/>
      </c>
    </row>
    <row r="60" spans="1:4" x14ac:dyDescent="0.3">
      <c r="A60" s="82">
        <v>46388</v>
      </c>
      <c r="B60" s="83" t="s">
        <v>17</v>
      </c>
      <c r="C60" s="84">
        <f t="shared" si="0"/>
        <v>46388</v>
      </c>
      <c r="D60" s="84" t="str">
        <f>IF(AND(C60&gt;CUBE05ロングプラン見積書・申込書!$O$33,C60&lt;CUBE05ロングプラン見積書・申込書!$X$33),C60,"")</f>
        <v/>
      </c>
    </row>
    <row r="61" spans="1:4" x14ac:dyDescent="0.3">
      <c r="A61" s="82">
        <v>46398</v>
      </c>
      <c r="B61" s="83" t="s">
        <v>18</v>
      </c>
      <c r="C61" s="84">
        <f t="shared" si="0"/>
        <v>46398</v>
      </c>
      <c r="D61" s="84" t="str">
        <f>IF(AND(C61&gt;CUBE05ロングプラン見積書・申込書!$O$33,C61&lt;CUBE05ロングプラン見積書・申込書!$X$33),C61,"")</f>
        <v/>
      </c>
    </row>
    <row r="62" spans="1:4" x14ac:dyDescent="0.3">
      <c r="A62" s="82">
        <v>46429</v>
      </c>
      <c r="B62" s="83" t="s">
        <v>19</v>
      </c>
      <c r="C62" s="84">
        <f t="shared" si="0"/>
        <v>46429</v>
      </c>
      <c r="D62" s="84" t="str">
        <f>IF(AND(C62&gt;CUBE05ロングプラン見積書・申込書!$O$33,C62&lt;CUBE05ロングプラン見積書・申込書!$X$33),C62,"")</f>
        <v/>
      </c>
    </row>
    <row r="63" spans="1:4" x14ac:dyDescent="0.3">
      <c r="A63" s="82">
        <v>46441</v>
      </c>
      <c r="B63" s="83" t="s">
        <v>21</v>
      </c>
      <c r="C63" s="84">
        <f t="shared" si="0"/>
        <v>46441</v>
      </c>
      <c r="D63" s="84" t="str">
        <f>IF(AND(C63&gt;CUBE05ロングプラン見積書・申込書!$O$33,C63&lt;CUBE05ロングプラン見積書・申込書!$X$33),C63,"")</f>
        <v/>
      </c>
    </row>
    <row r="64" spans="1:4" x14ac:dyDescent="0.3">
      <c r="A64" s="82">
        <v>46467</v>
      </c>
      <c r="B64" s="83" t="s">
        <v>22</v>
      </c>
      <c r="C64" s="84">
        <f t="shared" si="0"/>
        <v>46467</v>
      </c>
      <c r="D64" s="84" t="str">
        <f>IF(AND(C64&gt;CUBE05ロングプラン見積書・申込書!$O$33,C64&lt;CUBE05ロングプラン見積書・申込書!$X$33),C64,"")</f>
        <v/>
      </c>
    </row>
    <row r="65" spans="1:4" x14ac:dyDescent="0.3">
      <c r="A65" s="82">
        <v>46468</v>
      </c>
      <c r="B65" s="83" t="s">
        <v>84</v>
      </c>
      <c r="C65" s="84" t="str">
        <f t="shared" si="0"/>
        <v/>
      </c>
      <c r="D65" s="84" t="str">
        <f>IF(AND(C65&gt;CUBE05ロングプラン見積書・申込書!$O$33,C65&lt;CUBE05ロングプラン見積書・申込書!$X$33),C65,"")</f>
        <v/>
      </c>
    </row>
    <row r="66" spans="1:4" x14ac:dyDescent="0.3">
      <c r="A66" s="82">
        <v>46506</v>
      </c>
      <c r="B66" s="83" t="s">
        <v>23</v>
      </c>
      <c r="C66" s="84">
        <f t="shared" si="0"/>
        <v>46506</v>
      </c>
      <c r="D66" s="84" t="str">
        <f>IF(AND(C66&gt;CUBE05ロングプラン見積書・申込書!$O$33,C66&lt;CUBE05ロングプラン見積書・申込書!$X$33),C66,"")</f>
        <v/>
      </c>
    </row>
    <row r="67" spans="1:4" x14ac:dyDescent="0.3">
      <c r="A67" s="82">
        <v>46510</v>
      </c>
      <c r="B67" s="83" t="s">
        <v>24</v>
      </c>
      <c r="C67" s="84">
        <f t="shared" ref="C67:C130" si="1">IF(OR(B67="振替休日",A67=0),"",A67)</f>
        <v>46510</v>
      </c>
      <c r="D67" s="84" t="str">
        <f>IF(AND(C67&gt;CUBE05ロングプラン見積書・申込書!$O$33,C67&lt;CUBE05ロングプラン見積書・申込書!$X$33),C67,"")</f>
        <v/>
      </c>
    </row>
    <row r="68" spans="1:4" x14ac:dyDescent="0.3">
      <c r="A68" s="82">
        <v>46511</v>
      </c>
      <c r="B68" s="83" t="s">
        <v>25</v>
      </c>
      <c r="C68" s="84">
        <f t="shared" si="1"/>
        <v>46511</v>
      </c>
      <c r="D68" s="84" t="str">
        <f>IF(AND(C68&gt;CUBE05ロングプラン見積書・申込書!$O$33,C68&lt;CUBE05ロングプラン見積書・申込書!$X$33),C68,"")</f>
        <v/>
      </c>
    </row>
    <row r="69" spans="1:4" x14ac:dyDescent="0.3">
      <c r="A69" s="82">
        <v>46512</v>
      </c>
      <c r="B69" s="83" t="s">
        <v>26</v>
      </c>
      <c r="C69" s="84">
        <f t="shared" si="1"/>
        <v>46512</v>
      </c>
      <c r="D69" s="84" t="str">
        <f>IF(AND(C69&gt;CUBE05ロングプラン見積書・申込書!$O$33,C69&lt;CUBE05ロングプラン見積書・申込書!$X$33),C69,"")</f>
        <v/>
      </c>
    </row>
    <row r="70" spans="1:4" x14ac:dyDescent="0.3">
      <c r="A70" s="82">
        <v>46587</v>
      </c>
      <c r="B70" s="83" t="s">
        <v>27</v>
      </c>
      <c r="C70" s="84">
        <f t="shared" si="1"/>
        <v>46587</v>
      </c>
      <c r="D70" s="84" t="str">
        <f>IF(AND(C70&gt;CUBE05ロングプラン見積書・申込書!$O$33,C70&lt;CUBE05ロングプラン見積書・申込書!$X$33),C70,"")</f>
        <v/>
      </c>
    </row>
    <row r="71" spans="1:4" x14ac:dyDescent="0.3">
      <c r="A71" s="82">
        <v>46610</v>
      </c>
      <c r="B71" s="83" t="s">
        <v>28</v>
      </c>
      <c r="C71" s="84">
        <f t="shared" si="1"/>
        <v>46610</v>
      </c>
      <c r="D71" s="84" t="str">
        <f>IF(AND(C71&gt;CUBE05ロングプラン見積書・申込書!$O$33,C71&lt;CUBE05ロングプラン見積書・申込書!$X$33),C71,"")</f>
        <v/>
      </c>
    </row>
    <row r="72" spans="1:4" x14ac:dyDescent="0.3">
      <c r="A72" s="82">
        <v>46650</v>
      </c>
      <c r="B72" s="83" t="s">
        <v>29</v>
      </c>
      <c r="C72" s="84">
        <f t="shared" si="1"/>
        <v>46650</v>
      </c>
      <c r="D72" s="84" t="str">
        <f>IF(AND(C72&gt;CUBE05ロングプラン見積書・申込書!$O$33,C72&lt;CUBE05ロングプラン見積書・申込書!$X$33),C72,"")</f>
        <v/>
      </c>
    </row>
    <row r="73" spans="1:4" x14ac:dyDescent="0.3">
      <c r="A73" s="82">
        <v>46653</v>
      </c>
      <c r="B73" s="83" t="s">
        <v>30</v>
      </c>
      <c r="C73" s="84">
        <f t="shared" si="1"/>
        <v>46653</v>
      </c>
      <c r="D73" s="84" t="str">
        <f>IF(AND(C73&gt;CUBE05ロングプラン見積書・申込書!$O$33,C73&lt;CUBE05ロングプラン見積書・申込書!$X$33),C73,"")</f>
        <v/>
      </c>
    </row>
    <row r="74" spans="1:4" x14ac:dyDescent="0.3">
      <c r="A74" s="82">
        <v>46671</v>
      </c>
      <c r="B74" s="83" t="s">
        <v>35</v>
      </c>
      <c r="C74" s="84">
        <f t="shared" si="1"/>
        <v>46671</v>
      </c>
      <c r="D74" s="84" t="str">
        <f>IF(AND(C74&gt;CUBE05ロングプラン見積書・申込書!$O$33,C74&lt;CUBE05ロングプラン見積書・申込書!$X$33),C74,"")</f>
        <v/>
      </c>
    </row>
    <row r="75" spans="1:4" x14ac:dyDescent="0.3">
      <c r="A75" s="82">
        <v>46694</v>
      </c>
      <c r="B75" s="83" t="s">
        <v>32</v>
      </c>
      <c r="C75" s="84">
        <f t="shared" si="1"/>
        <v>46694</v>
      </c>
      <c r="D75" s="84" t="str">
        <f>IF(AND(C75&gt;CUBE05ロングプラン見積書・申込書!$O$33,C75&lt;CUBE05ロングプラン見積書・申込書!$X$33),C75,"")</f>
        <v/>
      </c>
    </row>
    <row r="76" spans="1:4" x14ac:dyDescent="0.3">
      <c r="A76" s="82">
        <v>46714</v>
      </c>
      <c r="B76" s="83" t="s">
        <v>33</v>
      </c>
      <c r="C76" s="84">
        <f t="shared" si="1"/>
        <v>46714</v>
      </c>
      <c r="D76" s="84" t="str">
        <f>IF(AND(C76&gt;CUBE05ロングプラン見積書・申込書!$O$33,C76&lt;CUBE05ロングプラン見積書・申込書!$X$33),C76,"")</f>
        <v/>
      </c>
    </row>
    <row r="77" spans="1:4" x14ac:dyDescent="0.3">
      <c r="A77" s="82">
        <v>46753</v>
      </c>
      <c r="B77" s="83" t="s">
        <v>17</v>
      </c>
      <c r="C77" s="84">
        <f t="shared" si="1"/>
        <v>46753</v>
      </c>
      <c r="D77" s="84" t="str">
        <f>IF(AND(C77&gt;CUBE05ロングプラン見積書・申込書!$O$33,C77&lt;CUBE05ロングプラン見積書・申込書!$X$33),C77,"")</f>
        <v/>
      </c>
    </row>
    <row r="78" spans="1:4" x14ac:dyDescent="0.3">
      <c r="A78" s="82">
        <v>46762</v>
      </c>
      <c r="B78" s="83" t="s">
        <v>18</v>
      </c>
      <c r="C78" s="84">
        <f t="shared" si="1"/>
        <v>46762</v>
      </c>
      <c r="D78" s="84" t="str">
        <f>IF(AND(C78&gt;CUBE05ロングプラン見積書・申込書!$O$33,C78&lt;CUBE05ロングプラン見積書・申込書!$X$33),C78,"")</f>
        <v/>
      </c>
    </row>
    <row r="79" spans="1:4" x14ac:dyDescent="0.3">
      <c r="A79" s="82">
        <v>46794</v>
      </c>
      <c r="B79" s="83" t="s">
        <v>19</v>
      </c>
      <c r="C79" s="84">
        <f t="shared" si="1"/>
        <v>46794</v>
      </c>
      <c r="D79" s="84" t="str">
        <f>IF(AND(C79&gt;CUBE05ロングプラン見積書・申込書!$O$33,C79&lt;CUBE05ロングプラン見積書・申込書!$X$33),C79,"")</f>
        <v/>
      </c>
    </row>
    <row r="80" spans="1:4" x14ac:dyDescent="0.3">
      <c r="A80" s="82">
        <v>46806</v>
      </c>
      <c r="B80" s="83" t="s">
        <v>21</v>
      </c>
      <c r="C80" s="84">
        <f t="shared" si="1"/>
        <v>46806</v>
      </c>
      <c r="D80" s="84" t="str">
        <f>IF(AND(C80&gt;CUBE05ロングプラン見積書・申込書!$O$33,C80&lt;CUBE05ロングプラン見積書・申込書!$X$33),C80,"")</f>
        <v/>
      </c>
    </row>
    <row r="81" spans="1:4" x14ac:dyDescent="0.3">
      <c r="A81" s="82">
        <v>46832</v>
      </c>
      <c r="B81" s="83" t="s">
        <v>22</v>
      </c>
      <c r="C81" s="84">
        <f t="shared" si="1"/>
        <v>46832</v>
      </c>
      <c r="D81" s="84" t="str">
        <f>IF(AND(C81&gt;CUBE05ロングプラン見積書・申込書!$O$33,C81&lt;CUBE05ロングプラン見積書・申込書!$X$33),C81,"")</f>
        <v/>
      </c>
    </row>
    <row r="82" spans="1:4" x14ac:dyDescent="0.3">
      <c r="A82" s="82">
        <v>46872</v>
      </c>
      <c r="B82" s="83" t="s">
        <v>23</v>
      </c>
      <c r="C82" s="84">
        <f t="shared" si="1"/>
        <v>46872</v>
      </c>
      <c r="D82" s="84" t="str">
        <f>IF(AND(C82&gt;CUBE05ロングプラン見積書・申込書!$O$33,C82&lt;CUBE05ロングプラン見積書・申込書!$X$33),C82,"")</f>
        <v/>
      </c>
    </row>
    <row r="83" spans="1:4" x14ac:dyDescent="0.3">
      <c r="A83" s="82">
        <v>46876</v>
      </c>
      <c r="B83" s="83" t="s">
        <v>24</v>
      </c>
      <c r="C83" s="84">
        <f t="shared" si="1"/>
        <v>46876</v>
      </c>
      <c r="D83" s="84" t="str">
        <f>IF(AND(C83&gt;CUBE05ロングプラン見積書・申込書!$O$33,C83&lt;CUBE05ロングプラン見積書・申込書!$X$33),C83,"")</f>
        <v/>
      </c>
    </row>
    <row r="84" spans="1:4" x14ac:dyDescent="0.3">
      <c r="A84" s="82">
        <v>46877</v>
      </c>
      <c r="B84" s="83" t="s">
        <v>25</v>
      </c>
      <c r="C84" s="84">
        <f t="shared" si="1"/>
        <v>46877</v>
      </c>
      <c r="D84" s="84" t="str">
        <f>IF(AND(C84&gt;CUBE05ロングプラン見積書・申込書!$O$33,C84&lt;CUBE05ロングプラン見積書・申込書!$X$33),C84,"")</f>
        <v/>
      </c>
    </row>
    <row r="85" spans="1:4" x14ac:dyDescent="0.3">
      <c r="A85" s="82">
        <v>46878</v>
      </c>
      <c r="B85" s="83" t="s">
        <v>26</v>
      </c>
      <c r="C85" s="84">
        <f t="shared" si="1"/>
        <v>46878</v>
      </c>
      <c r="D85" s="84" t="str">
        <f>IF(AND(C85&gt;CUBE05ロングプラン見積書・申込書!$O$33,C85&lt;CUBE05ロングプラン見積書・申込書!$X$33),C85,"")</f>
        <v/>
      </c>
    </row>
    <row r="86" spans="1:4" x14ac:dyDescent="0.3">
      <c r="A86" s="82">
        <v>46951</v>
      </c>
      <c r="B86" s="83" t="s">
        <v>27</v>
      </c>
      <c r="C86" s="84">
        <f t="shared" si="1"/>
        <v>46951</v>
      </c>
      <c r="D86" s="84" t="str">
        <f>IF(AND(C86&gt;CUBE05ロングプラン見積書・申込書!$O$33,C86&lt;CUBE05ロングプラン見積書・申込書!$X$33),C86,"")</f>
        <v/>
      </c>
    </row>
    <row r="87" spans="1:4" x14ac:dyDescent="0.3">
      <c r="A87" s="82">
        <v>46976</v>
      </c>
      <c r="B87" s="83" t="s">
        <v>28</v>
      </c>
      <c r="C87" s="84">
        <f t="shared" si="1"/>
        <v>46976</v>
      </c>
      <c r="D87" s="84" t="str">
        <f>IF(AND(C87&gt;CUBE05ロングプラン見積書・申込書!$O$33,C87&lt;CUBE05ロングプラン見積書・申込書!$X$33),C87,"")</f>
        <v/>
      </c>
    </row>
    <row r="88" spans="1:4" x14ac:dyDescent="0.3">
      <c r="A88" s="82">
        <v>47014</v>
      </c>
      <c r="B88" s="83" t="s">
        <v>29</v>
      </c>
      <c r="C88" s="84">
        <f t="shared" si="1"/>
        <v>47014</v>
      </c>
      <c r="D88" s="84" t="str">
        <f>IF(AND(C88&gt;CUBE05ロングプラン見積書・申込書!$O$33,C88&lt;CUBE05ロングプラン見積書・申込書!$X$33),C88,"")</f>
        <v/>
      </c>
    </row>
    <row r="89" spans="1:4" x14ac:dyDescent="0.3">
      <c r="A89" s="82">
        <v>47018</v>
      </c>
      <c r="B89" s="83" t="s">
        <v>30</v>
      </c>
      <c r="C89" s="84">
        <f t="shared" si="1"/>
        <v>47018</v>
      </c>
      <c r="D89" s="84" t="str">
        <f>IF(AND(C89&gt;CUBE05ロングプラン見積書・申込書!$O$33,C89&lt;CUBE05ロングプラン見積書・申込書!$X$33),C89,"")</f>
        <v/>
      </c>
    </row>
    <row r="90" spans="1:4" x14ac:dyDescent="0.3">
      <c r="A90" s="82">
        <v>47035</v>
      </c>
      <c r="B90" s="83" t="s">
        <v>35</v>
      </c>
      <c r="C90" s="84">
        <f t="shared" si="1"/>
        <v>47035</v>
      </c>
      <c r="D90" s="84" t="str">
        <f>IF(AND(C90&gt;CUBE05ロングプラン見積書・申込書!$O$33,C90&lt;CUBE05ロングプラン見積書・申込書!$X$33),C90,"")</f>
        <v/>
      </c>
    </row>
    <row r="91" spans="1:4" x14ac:dyDescent="0.3">
      <c r="A91" s="82">
        <v>47060</v>
      </c>
      <c r="B91" s="83" t="s">
        <v>32</v>
      </c>
      <c r="C91" s="84">
        <f t="shared" si="1"/>
        <v>47060</v>
      </c>
      <c r="D91" s="84" t="str">
        <f>IF(AND(C91&gt;CUBE05ロングプラン見積書・申込書!$O$33,C91&lt;CUBE05ロングプラン見積書・申込書!$X$33),C91,"")</f>
        <v/>
      </c>
    </row>
    <row r="92" spans="1:4" x14ac:dyDescent="0.3">
      <c r="A92" s="82">
        <v>47080</v>
      </c>
      <c r="B92" s="83" t="s">
        <v>33</v>
      </c>
      <c r="C92" s="84">
        <f t="shared" si="1"/>
        <v>47080</v>
      </c>
      <c r="D92" s="84" t="str">
        <f>IF(AND(C92&gt;CUBE05ロングプラン見積書・申込書!$O$33,C92&lt;CUBE05ロングプラン見積書・申込書!$X$33),C92,"")</f>
        <v/>
      </c>
    </row>
    <row r="93" spans="1:4" x14ac:dyDescent="0.3">
      <c r="A93" s="84"/>
      <c r="B93" s="85"/>
      <c r="C93" s="84" t="str">
        <f t="shared" si="1"/>
        <v/>
      </c>
      <c r="D93" s="84" t="str">
        <f>IF(AND(C93&gt;CUBE05ロングプラン見積書・申込書!$O$33,C93&lt;CUBE05ロングプラン見積書・申込書!$X$33),C93,"")</f>
        <v/>
      </c>
    </row>
    <row r="94" spans="1:4" x14ac:dyDescent="0.3">
      <c r="A94" s="84"/>
      <c r="B94" s="85"/>
      <c r="C94" s="84" t="str">
        <f t="shared" si="1"/>
        <v/>
      </c>
      <c r="D94" s="84" t="str">
        <f>IF(AND(C94&gt;CUBE05ロングプラン見積書・申込書!$O$33,C94&lt;CUBE05ロングプラン見積書・申込書!$X$33),C94,"")</f>
        <v/>
      </c>
    </row>
    <row r="95" spans="1:4" x14ac:dyDescent="0.3">
      <c r="A95" s="84"/>
      <c r="B95" s="85"/>
      <c r="C95" s="84" t="str">
        <f t="shared" si="1"/>
        <v/>
      </c>
      <c r="D95" s="84" t="str">
        <f>IF(AND(C95&gt;CUBE05ロングプラン見積書・申込書!$O$33,C95&lt;CUBE05ロングプラン見積書・申込書!$X$33),C95,"")</f>
        <v/>
      </c>
    </row>
    <row r="96" spans="1:4" x14ac:dyDescent="0.3">
      <c r="A96" s="84"/>
      <c r="B96" s="85"/>
      <c r="C96" s="84" t="str">
        <f t="shared" si="1"/>
        <v/>
      </c>
      <c r="D96" s="84" t="str">
        <f>IF(AND(C96&gt;CUBE05ロングプラン見積書・申込書!$O$33,C96&lt;CUBE05ロングプラン見積書・申込書!$X$33),C96,"")</f>
        <v/>
      </c>
    </row>
    <row r="97" spans="1:4" x14ac:dyDescent="0.3">
      <c r="A97" s="84"/>
      <c r="B97" s="85"/>
      <c r="C97" s="84" t="str">
        <f t="shared" si="1"/>
        <v/>
      </c>
      <c r="D97" s="84" t="str">
        <f>IF(AND(C97&gt;CUBE05ロングプラン見積書・申込書!$O$33,C97&lt;CUBE05ロングプラン見積書・申込書!$X$33),C97,"")</f>
        <v/>
      </c>
    </row>
    <row r="98" spans="1:4" x14ac:dyDescent="0.3">
      <c r="A98" s="84"/>
      <c r="B98" s="85"/>
      <c r="C98" s="84" t="str">
        <f t="shared" si="1"/>
        <v/>
      </c>
      <c r="D98" s="84" t="str">
        <f>IF(AND(C98&gt;CUBE05ロングプラン見積書・申込書!$O$33,C98&lt;CUBE05ロングプラン見積書・申込書!$X$33),C98,"")</f>
        <v/>
      </c>
    </row>
    <row r="99" spans="1:4" x14ac:dyDescent="0.3">
      <c r="A99" s="84"/>
      <c r="B99" s="85"/>
      <c r="C99" s="84" t="str">
        <f t="shared" si="1"/>
        <v/>
      </c>
      <c r="D99" s="84" t="str">
        <f>IF(AND(C99&gt;CUBE05ロングプラン見積書・申込書!$O$33,C99&lt;CUBE05ロングプラン見積書・申込書!$X$33),C99,"")</f>
        <v/>
      </c>
    </row>
    <row r="100" spans="1:4" x14ac:dyDescent="0.3">
      <c r="A100" s="84"/>
      <c r="B100" s="85"/>
      <c r="C100" s="84" t="str">
        <f t="shared" si="1"/>
        <v/>
      </c>
      <c r="D100" s="84" t="str">
        <f>IF(AND(C100&gt;CUBE05ロングプラン見積書・申込書!$O$33,C100&lt;CUBE05ロングプラン見積書・申込書!$X$33),C100,"")</f>
        <v/>
      </c>
    </row>
    <row r="101" spans="1:4" x14ac:dyDescent="0.3">
      <c r="A101" s="84"/>
      <c r="B101" s="85"/>
      <c r="C101" s="84" t="str">
        <f t="shared" si="1"/>
        <v/>
      </c>
      <c r="D101" s="84" t="str">
        <f>IF(AND(C101&gt;CUBE05ロングプラン見積書・申込書!$O$33,C101&lt;CUBE05ロングプラン見積書・申込書!$X$33),C101,"")</f>
        <v/>
      </c>
    </row>
    <row r="102" spans="1:4" x14ac:dyDescent="0.3">
      <c r="A102" s="84"/>
      <c r="B102" s="85"/>
      <c r="C102" s="84" t="str">
        <f t="shared" si="1"/>
        <v/>
      </c>
      <c r="D102" s="84" t="str">
        <f>IF(AND(C102&gt;CUBE05ロングプラン見積書・申込書!$O$33,C102&lt;CUBE05ロングプラン見積書・申込書!$X$33),C102,"")</f>
        <v/>
      </c>
    </row>
    <row r="103" spans="1:4" x14ac:dyDescent="0.3">
      <c r="A103" s="84"/>
      <c r="B103" s="85"/>
      <c r="C103" s="84" t="str">
        <f t="shared" si="1"/>
        <v/>
      </c>
      <c r="D103" s="84" t="str">
        <f>IF(AND(C103&gt;CUBE05ロングプラン見積書・申込書!$O$33,C103&lt;CUBE05ロングプラン見積書・申込書!$X$33),C103,"")</f>
        <v/>
      </c>
    </row>
    <row r="104" spans="1:4" x14ac:dyDescent="0.3">
      <c r="A104" s="84"/>
      <c r="B104" s="85"/>
      <c r="C104" s="84" t="str">
        <f t="shared" si="1"/>
        <v/>
      </c>
      <c r="D104" s="84" t="str">
        <f>IF(AND(C104&gt;CUBE05ロングプラン見積書・申込書!$O$33,C104&lt;CUBE05ロングプラン見積書・申込書!$X$33),C104,"")</f>
        <v/>
      </c>
    </row>
    <row r="105" spans="1:4" x14ac:dyDescent="0.3">
      <c r="A105" s="84"/>
      <c r="B105" s="85"/>
      <c r="C105" s="84" t="str">
        <f t="shared" si="1"/>
        <v/>
      </c>
      <c r="D105" s="84" t="str">
        <f>IF(AND(C105&gt;CUBE05ロングプラン見積書・申込書!$O$33,C105&lt;CUBE05ロングプラン見積書・申込書!$X$33),C105,"")</f>
        <v/>
      </c>
    </row>
    <row r="106" spans="1:4" x14ac:dyDescent="0.3">
      <c r="A106" s="84"/>
      <c r="B106" s="85"/>
      <c r="C106" s="84" t="str">
        <f t="shared" si="1"/>
        <v/>
      </c>
      <c r="D106" s="84" t="str">
        <f>IF(AND(C106&gt;CUBE05ロングプラン見積書・申込書!$O$33,C106&lt;CUBE05ロングプラン見積書・申込書!$X$33),C106,"")</f>
        <v/>
      </c>
    </row>
    <row r="107" spans="1:4" x14ac:dyDescent="0.3">
      <c r="A107" s="84"/>
      <c r="B107" s="85"/>
      <c r="C107" s="84" t="str">
        <f t="shared" si="1"/>
        <v/>
      </c>
      <c r="D107" s="84" t="str">
        <f>IF(AND(C107&gt;CUBE05ロングプラン見積書・申込書!$O$33,C107&lt;CUBE05ロングプラン見積書・申込書!$X$33),C107,"")</f>
        <v/>
      </c>
    </row>
    <row r="108" spans="1:4" x14ac:dyDescent="0.3">
      <c r="A108" s="84"/>
      <c r="B108" s="85"/>
      <c r="C108" s="84" t="str">
        <f t="shared" si="1"/>
        <v/>
      </c>
      <c r="D108" s="84" t="str">
        <f>IF(AND(C108&gt;CUBE05ロングプラン見積書・申込書!$O$33,C108&lt;CUBE05ロングプラン見積書・申込書!$X$33),C108,"")</f>
        <v/>
      </c>
    </row>
    <row r="109" spans="1:4" x14ac:dyDescent="0.3">
      <c r="A109" s="84"/>
      <c r="B109" s="85"/>
      <c r="C109" s="84" t="str">
        <f t="shared" si="1"/>
        <v/>
      </c>
      <c r="D109" s="84" t="str">
        <f>IF(AND(C109&gt;CUBE05ロングプラン見積書・申込書!$O$33,C109&lt;CUBE05ロングプラン見積書・申込書!$X$33),C109,"")</f>
        <v/>
      </c>
    </row>
    <row r="110" spans="1:4" x14ac:dyDescent="0.3">
      <c r="A110" s="84"/>
      <c r="B110" s="85"/>
      <c r="C110" s="84" t="str">
        <f t="shared" si="1"/>
        <v/>
      </c>
      <c r="D110" s="84" t="str">
        <f>IF(AND(C110&gt;CUBE05ロングプラン見積書・申込書!$O$33,C110&lt;CUBE05ロングプラン見積書・申込書!$X$33),C110,"")</f>
        <v/>
      </c>
    </row>
    <row r="111" spans="1:4" x14ac:dyDescent="0.3">
      <c r="A111" s="84"/>
      <c r="B111" s="85"/>
      <c r="C111" s="84" t="str">
        <f t="shared" si="1"/>
        <v/>
      </c>
      <c r="D111" s="84" t="str">
        <f>IF(AND(C111&gt;CUBE05ロングプラン見積書・申込書!$O$33,C111&lt;CUBE05ロングプラン見積書・申込書!$X$33),C111,"")</f>
        <v/>
      </c>
    </row>
    <row r="112" spans="1:4" x14ac:dyDescent="0.3">
      <c r="A112" s="84"/>
      <c r="B112" s="85"/>
      <c r="C112" s="84" t="str">
        <f t="shared" si="1"/>
        <v/>
      </c>
      <c r="D112" s="84" t="str">
        <f>IF(AND(C112&gt;CUBE05ロングプラン見積書・申込書!$O$33,C112&lt;CUBE05ロングプラン見積書・申込書!$X$33),C112,"")</f>
        <v/>
      </c>
    </row>
    <row r="113" spans="1:4" x14ac:dyDescent="0.3">
      <c r="A113" s="84"/>
      <c r="B113" s="85"/>
      <c r="C113" s="84" t="str">
        <f t="shared" si="1"/>
        <v/>
      </c>
      <c r="D113" s="84" t="str">
        <f>IF(AND(C113&gt;CUBE05ロングプラン見積書・申込書!$O$33,C113&lt;CUBE05ロングプラン見積書・申込書!$X$33),C113,"")</f>
        <v/>
      </c>
    </row>
    <row r="114" spans="1:4" x14ac:dyDescent="0.3">
      <c r="A114" s="84"/>
      <c r="B114" s="85"/>
      <c r="C114" s="84" t="str">
        <f t="shared" si="1"/>
        <v/>
      </c>
      <c r="D114" s="84" t="str">
        <f>IF(AND(C114&gt;CUBE05ロングプラン見積書・申込書!$O$33,C114&lt;CUBE05ロングプラン見積書・申込書!$X$33),C114,"")</f>
        <v/>
      </c>
    </row>
    <row r="115" spans="1:4" x14ac:dyDescent="0.3">
      <c r="A115" s="84"/>
      <c r="B115" s="85"/>
      <c r="C115" s="84" t="str">
        <f t="shared" si="1"/>
        <v/>
      </c>
      <c r="D115" s="84" t="str">
        <f>IF(AND(C115&gt;CUBE05ロングプラン見積書・申込書!$O$33,C115&lt;CUBE05ロングプラン見積書・申込書!$X$33),C115,"")</f>
        <v/>
      </c>
    </row>
    <row r="116" spans="1:4" x14ac:dyDescent="0.3">
      <c r="A116" s="84"/>
      <c r="B116" s="85"/>
      <c r="C116" s="84" t="str">
        <f t="shared" si="1"/>
        <v/>
      </c>
      <c r="D116" s="84" t="str">
        <f>IF(AND(C116&gt;CUBE05ロングプラン見積書・申込書!$O$33,C116&lt;CUBE05ロングプラン見積書・申込書!$X$33),C116,"")</f>
        <v/>
      </c>
    </row>
    <row r="117" spans="1:4" x14ac:dyDescent="0.3">
      <c r="A117" s="84"/>
      <c r="B117" s="85"/>
      <c r="C117" s="84" t="str">
        <f t="shared" si="1"/>
        <v/>
      </c>
      <c r="D117" s="84" t="str">
        <f>IF(AND(C117&gt;CUBE05ロングプラン見積書・申込書!$O$33,C117&lt;CUBE05ロングプラン見積書・申込書!$X$33),C117,"")</f>
        <v/>
      </c>
    </row>
    <row r="118" spans="1:4" x14ac:dyDescent="0.3">
      <c r="A118" s="84"/>
      <c r="B118" s="85"/>
      <c r="C118" s="84" t="str">
        <f t="shared" si="1"/>
        <v/>
      </c>
      <c r="D118" s="84" t="str">
        <f>IF(AND(C118&gt;CUBE05ロングプラン見積書・申込書!$O$33,C118&lt;CUBE05ロングプラン見積書・申込書!$X$33),C118,"")</f>
        <v/>
      </c>
    </row>
    <row r="119" spans="1:4" x14ac:dyDescent="0.3">
      <c r="A119" s="84"/>
      <c r="B119" s="85"/>
      <c r="C119" s="84" t="str">
        <f t="shared" si="1"/>
        <v/>
      </c>
      <c r="D119" s="84" t="str">
        <f>IF(AND(C119&gt;CUBE05ロングプラン見積書・申込書!$O$33,C119&lt;CUBE05ロングプラン見積書・申込書!$X$33),C119,"")</f>
        <v/>
      </c>
    </row>
    <row r="120" spans="1:4" x14ac:dyDescent="0.3">
      <c r="A120" s="84"/>
      <c r="B120" s="85"/>
      <c r="C120" s="84" t="str">
        <f t="shared" si="1"/>
        <v/>
      </c>
      <c r="D120" s="84" t="str">
        <f>IF(AND(C120&gt;CUBE05ロングプラン見積書・申込書!$O$33,C120&lt;CUBE05ロングプラン見積書・申込書!$X$33),C120,"")</f>
        <v/>
      </c>
    </row>
    <row r="121" spans="1:4" x14ac:dyDescent="0.3">
      <c r="A121" s="84"/>
      <c r="B121" s="85"/>
      <c r="C121" s="84" t="str">
        <f t="shared" si="1"/>
        <v/>
      </c>
      <c r="D121" s="84" t="str">
        <f>IF(AND(C121&gt;CUBE05ロングプラン見積書・申込書!$O$33,C121&lt;CUBE05ロングプラン見積書・申込書!$X$33),C121,"")</f>
        <v/>
      </c>
    </row>
    <row r="122" spans="1:4" x14ac:dyDescent="0.3">
      <c r="A122" s="84"/>
      <c r="B122" s="85"/>
      <c r="C122" s="84" t="str">
        <f t="shared" si="1"/>
        <v/>
      </c>
      <c r="D122" s="84" t="str">
        <f>IF(AND(C122&gt;CUBE05ロングプラン見積書・申込書!$O$33,C122&lt;CUBE05ロングプラン見積書・申込書!$X$33),C122,"")</f>
        <v/>
      </c>
    </row>
    <row r="123" spans="1:4" x14ac:dyDescent="0.3">
      <c r="A123" s="84"/>
      <c r="B123" s="85"/>
      <c r="C123" s="84" t="str">
        <f t="shared" si="1"/>
        <v/>
      </c>
      <c r="D123" s="84" t="str">
        <f>IF(AND(C123&gt;CUBE05ロングプラン見積書・申込書!$O$33,C123&lt;CUBE05ロングプラン見積書・申込書!$X$33),C123,"")</f>
        <v/>
      </c>
    </row>
    <row r="124" spans="1:4" x14ac:dyDescent="0.3">
      <c r="A124" s="84"/>
      <c r="B124" s="85"/>
      <c r="C124" s="84" t="str">
        <f t="shared" si="1"/>
        <v/>
      </c>
      <c r="D124" s="84" t="str">
        <f>IF(AND(C124&gt;CUBE05ロングプラン見積書・申込書!$O$33,C124&lt;CUBE05ロングプラン見積書・申込書!$X$33),C124,"")</f>
        <v/>
      </c>
    </row>
    <row r="125" spans="1:4" x14ac:dyDescent="0.3">
      <c r="A125" s="84"/>
      <c r="B125" s="85"/>
      <c r="C125" s="84" t="str">
        <f t="shared" si="1"/>
        <v/>
      </c>
      <c r="D125" s="84" t="str">
        <f>IF(AND(C125&gt;CUBE05ロングプラン見積書・申込書!$O$33,C125&lt;CUBE05ロングプラン見積書・申込書!$X$33),C125,"")</f>
        <v/>
      </c>
    </row>
    <row r="126" spans="1:4" x14ac:dyDescent="0.3">
      <c r="A126" s="84"/>
      <c r="B126" s="85"/>
      <c r="C126" s="84" t="str">
        <f t="shared" si="1"/>
        <v/>
      </c>
      <c r="D126" s="84" t="str">
        <f>IF(AND(C126&gt;CUBE05ロングプラン見積書・申込書!$O$33,C126&lt;CUBE05ロングプラン見積書・申込書!$X$33),C126,"")</f>
        <v/>
      </c>
    </row>
    <row r="127" spans="1:4" x14ac:dyDescent="0.3">
      <c r="A127" s="84"/>
      <c r="B127" s="85"/>
      <c r="C127" s="84" t="str">
        <f t="shared" si="1"/>
        <v/>
      </c>
      <c r="D127" s="84" t="str">
        <f>IF(AND(C127&gt;CUBE05ロングプラン見積書・申込書!$O$33,C127&lt;CUBE05ロングプラン見積書・申込書!$X$33),C127,"")</f>
        <v/>
      </c>
    </row>
    <row r="128" spans="1:4" x14ac:dyDescent="0.3">
      <c r="A128" s="84"/>
      <c r="B128" s="85"/>
      <c r="C128" s="84" t="str">
        <f t="shared" si="1"/>
        <v/>
      </c>
      <c r="D128" s="84" t="str">
        <f>IF(AND(C128&gt;CUBE05ロングプラン見積書・申込書!$O$33,C128&lt;CUBE05ロングプラン見積書・申込書!$X$33),C128,"")</f>
        <v/>
      </c>
    </row>
    <row r="129" spans="1:4" x14ac:dyDescent="0.3">
      <c r="A129" s="84"/>
      <c r="B129" s="85"/>
      <c r="C129" s="84" t="str">
        <f t="shared" si="1"/>
        <v/>
      </c>
      <c r="D129" s="84" t="str">
        <f>IF(AND(C129&gt;CUBE05ロングプラン見積書・申込書!$O$33,C129&lt;CUBE05ロングプラン見積書・申込書!$X$33),C129,"")</f>
        <v/>
      </c>
    </row>
    <row r="130" spans="1:4" x14ac:dyDescent="0.3">
      <c r="A130" s="84"/>
      <c r="B130" s="85"/>
      <c r="C130" s="84" t="str">
        <f t="shared" si="1"/>
        <v/>
      </c>
      <c r="D130" s="84" t="str">
        <f>IF(AND(C130&gt;CUBE05ロングプラン見積書・申込書!$O$33,C130&lt;CUBE05ロングプラン見積書・申込書!$X$33),C130,"")</f>
        <v/>
      </c>
    </row>
    <row r="131" spans="1:4" x14ac:dyDescent="0.3">
      <c r="A131" s="84"/>
      <c r="B131" s="85"/>
      <c r="C131" s="84" t="str">
        <f t="shared" ref="C131:C194" si="2">IF(OR(B131="振替休日",A131=0),"",A131)</f>
        <v/>
      </c>
      <c r="D131" s="84" t="str">
        <f>IF(AND(C131&gt;CUBE05ロングプラン見積書・申込書!$O$33,C131&lt;CUBE05ロングプラン見積書・申込書!$X$33),C131,"")</f>
        <v/>
      </c>
    </row>
    <row r="132" spans="1:4" x14ac:dyDescent="0.3">
      <c r="A132" s="84"/>
      <c r="B132" s="85"/>
      <c r="C132" s="84" t="str">
        <f t="shared" si="2"/>
        <v/>
      </c>
      <c r="D132" s="84" t="str">
        <f>IF(AND(C132&gt;CUBE05ロングプラン見積書・申込書!$O$33,C132&lt;CUBE05ロングプラン見積書・申込書!$X$33),C132,"")</f>
        <v/>
      </c>
    </row>
    <row r="133" spans="1:4" x14ac:dyDescent="0.3">
      <c r="A133" s="84"/>
      <c r="B133" s="85"/>
      <c r="C133" s="84" t="str">
        <f t="shared" si="2"/>
        <v/>
      </c>
      <c r="D133" s="84" t="str">
        <f>IF(AND(C133&gt;CUBE05ロングプラン見積書・申込書!$O$33,C133&lt;CUBE05ロングプラン見積書・申込書!$X$33),C133,"")</f>
        <v/>
      </c>
    </row>
    <row r="134" spans="1:4" x14ac:dyDescent="0.3">
      <c r="A134" s="84"/>
      <c r="B134" s="85"/>
      <c r="C134" s="84" t="str">
        <f t="shared" si="2"/>
        <v/>
      </c>
      <c r="D134" s="84" t="str">
        <f>IF(AND(C134&gt;CUBE05ロングプラン見積書・申込書!$O$33,C134&lt;CUBE05ロングプラン見積書・申込書!$X$33),C134,"")</f>
        <v/>
      </c>
    </row>
    <row r="135" spans="1:4" x14ac:dyDescent="0.3">
      <c r="A135" s="84"/>
      <c r="B135" s="85"/>
      <c r="C135" s="84" t="str">
        <f t="shared" si="2"/>
        <v/>
      </c>
      <c r="D135" s="84" t="str">
        <f>IF(AND(C135&gt;CUBE05ロングプラン見積書・申込書!$O$33,C135&lt;CUBE05ロングプラン見積書・申込書!$X$33),C135,"")</f>
        <v/>
      </c>
    </row>
    <row r="136" spans="1:4" x14ac:dyDescent="0.3">
      <c r="A136" s="84"/>
      <c r="B136" s="85"/>
      <c r="C136" s="84" t="str">
        <f t="shared" si="2"/>
        <v/>
      </c>
      <c r="D136" s="84" t="str">
        <f>IF(AND(C136&gt;CUBE05ロングプラン見積書・申込書!$O$33,C136&lt;CUBE05ロングプラン見積書・申込書!$X$33),C136,"")</f>
        <v/>
      </c>
    </row>
    <row r="137" spans="1:4" x14ac:dyDescent="0.3">
      <c r="A137" s="84"/>
      <c r="B137" s="85"/>
      <c r="C137" s="84" t="str">
        <f t="shared" si="2"/>
        <v/>
      </c>
      <c r="D137" s="84" t="str">
        <f>IF(AND(C137&gt;CUBE05ロングプラン見積書・申込書!$O$33,C137&lt;CUBE05ロングプラン見積書・申込書!$X$33),C137,"")</f>
        <v/>
      </c>
    </row>
    <row r="138" spans="1:4" x14ac:dyDescent="0.3">
      <c r="A138" s="84"/>
      <c r="B138" s="85"/>
      <c r="C138" s="84" t="str">
        <f t="shared" si="2"/>
        <v/>
      </c>
      <c r="D138" s="84" t="str">
        <f>IF(AND(C138&gt;CUBE05ロングプラン見積書・申込書!$O$33,C138&lt;CUBE05ロングプラン見積書・申込書!$X$33),C138,"")</f>
        <v/>
      </c>
    </row>
    <row r="139" spans="1:4" x14ac:dyDescent="0.3">
      <c r="A139" s="84"/>
      <c r="B139" s="85"/>
      <c r="C139" s="84" t="str">
        <f t="shared" si="2"/>
        <v/>
      </c>
      <c r="D139" s="84" t="str">
        <f>IF(AND(C139&gt;CUBE05ロングプラン見積書・申込書!$O$33,C139&lt;CUBE05ロングプラン見積書・申込書!$X$33),C139,"")</f>
        <v/>
      </c>
    </row>
    <row r="140" spans="1:4" x14ac:dyDescent="0.3">
      <c r="A140" s="84"/>
      <c r="B140" s="85"/>
      <c r="C140" s="84" t="str">
        <f t="shared" si="2"/>
        <v/>
      </c>
      <c r="D140" s="84" t="str">
        <f>IF(AND(C140&gt;CUBE05ロングプラン見積書・申込書!$O$33,C140&lt;CUBE05ロングプラン見積書・申込書!$X$33),C140,"")</f>
        <v/>
      </c>
    </row>
    <row r="141" spans="1:4" x14ac:dyDescent="0.3">
      <c r="A141" s="84"/>
      <c r="B141" s="85"/>
      <c r="C141" s="84" t="str">
        <f t="shared" si="2"/>
        <v/>
      </c>
      <c r="D141" s="84" t="str">
        <f>IF(AND(C141&gt;CUBE05ロングプラン見積書・申込書!$O$33,C141&lt;CUBE05ロングプラン見積書・申込書!$X$33),C141,"")</f>
        <v/>
      </c>
    </row>
    <row r="142" spans="1:4" x14ac:dyDescent="0.3">
      <c r="A142" s="84"/>
      <c r="B142" s="85"/>
      <c r="C142" s="84" t="str">
        <f t="shared" si="2"/>
        <v/>
      </c>
      <c r="D142" s="84" t="str">
        <f>IF(AND(C142&gt;CUBE05ロングプラン見積書・申込書!$O$33,C142&lt;CUBE05ロングプラン見積書・申込書!$X$33),C142,"")</f>
        <v/>
      </c>
    </row>
    <row r="143" spans="1:4" x14ac:dyDescent="0.3">
      <c r="A143" s="84"/>
      <c r="B143" s="85"/>
      <c r="C143" s="84" t="str">
        <f t="shared" si="2"/>
        <v/>
      </c>
      <c r="D143" s="84" t="str">
        <f>IF(AND(C143&gt;CUBE05ロングプラン見積書・申込書!$O$33,C143&lt;CUBE05ロングプラン見積書・申込書!$X$33),C143,"")</f>
        <v/>
      </c>
    </row>
    <row r="144" spans="1:4" x14ac:dyDescent="0.3">
      <c r="A144" s="84"/>
      <c r="B144" s="85"/>
      <c r="C144" s="84" t="str">
        <f t="shared" si="2"/>
        <v/>
      </c>
      <c r="D144" s="84" t="str">
        <f>IF(AND(C144&gt;CUBE05ロングプラン見積書・申込書!$O$33,C144&lt;CUBE05ロングプラン見積書・申込書!$X$33),C144,"")</f>
        <v/>
      </c>
    </row>
    <row r="145" spans="1:4" x14ac:dyDescent="0.3">
      <c r="A145" s="84"/>
      <c r="B145" s="85"/>
      <c r="C145" s="84" t="str">
        <f t="shared" si="2"/>
        <v/>
      </c>
      <c r="D145" s="84" t="str">
        <f>IF(AND(C145&gt;CUBE05ロングプラン見積書・申込書!$O$33,C145&lt;CUBE05ロングプラン見積書・申込書!$X$33),C145,"")</f>
        <v/>
      </c>
    </row>
    <row r="146" spans="1:4" x14ac:dyDescent="0.3">
      <c r="A146" s="84"/>
      <c r="B146" s="85"/>
      <c r="C146" s="84" t="str">
        <f t="shared" si="2"/>
        <v/>
      </c>
      <c r="D146" s="84" t="str">
        <f>IF(AND(C146&gt;CUBE05ロングプラン見積書・申込書!$O$33,C146&lt;CUBE05ロングプラン見積書・申込書!$X$33),C146,"")</f>
        <v/>
      </c>
    </row>
    <row r="147" spans="1:4" x14ac:dyDescent="0.3">
      <c r="A147" s="84"/>
      <c r="B147" s="85"/>
      <c r="C147" s="84" t="str">
        <f t="shared" si="2"/>
        <v/>
      </c>
      <c r="D147" s="84" t="str">
        <f>IF(AND(C147&gt;CUBE05ロングプラン見積書・申込書!$O$33,C147&lt;CUBE05ロングプラン見積書・申込書!$X$33),C147,"")</f>
        <v/>
      </c>
    </row>
    <row r="148" spans="1:4" x14ac:dyDescent="0.3">
      <c r="A148" s="84"/>
      <c r="B148" s="85"/>
      <c r="C148" s="84" t="str">
        <f t="shared" si="2"/>
        <v/>
      </c>
      <c r="D148" s="84" t="str">
        <f>IF(AND(C148&gt;CUBE05ロングプラン見積書・申込書!$O$33,C148&lt;CUBE05ロングプラン見積書・申込書!$X$33),C148,"")</f>
        <v/>
      </c>
    </row>
    <row r="149" spans="1:4" x14ac:dyDescent="0.3">
      <c r="A149" s="84"/>
      <c r="B149" s="85"/>
      <c r="C149" s="84" t="str">
        <f t="shared" si="2"/>
        <v/>
      </c>
      <c r="D149" s="84" t="str">
        <f>IF(AND(C149&gt;CUBE05ロングプラン見積書・申込書!$O$33,C149&lt;CUBE05ロングプラン見積書・申込書!$X$33),C149,"")</f>
        <v/>
      </c>
    </row>
    <row r="150" spans="1:4" x14ac:dyDescent="0.3">
      <c r="A150" s="84"/>
      <c r="B150" s="85"/>
      <c r="C150" s="84" t="str">
        <f t="shared" si="2"/>
        <v/>
      </c>
      <c r="D150" s="84" t="str">
        <f>IF(AND(C150&gt;CUBE05ロングプラン見積書・申込書!$O$33,C150&lt;CUBE05ロングプラン見積書・申込書!$X$33),C150,"")</f>
        <v/>
      </c>
    </row>
    <row r="151" spans="1:4" x14ac:dyDescent="0.3">
      <c r="A151" s="84"/>
      <c r="B151" s="85"/>
      <c r="C151" s="84" t="str">
        <f t="shared" si="2"/>
        <v/>
      </c>
      <c r="D151" s="84" t="str">
        <f>IF(AND(C151&gt;CUBE05ロングプラン見積書・申込書!$O$33,C151&lt;CUBE05ロングプラン見積書・申込書!$X$33),C151,"")</f>
        <v/>
      </c>
    </row>
    <row r="152" spans="1:4" x14ac:dyDescent="0.3">
      <c r="A152" s="84"/>
      <c r="B152" s="85"/>
      <c r="C152" s="84" t="str">
        <f t="shared" si="2"/>
        <v/>
      </c>
      <c r="D152" s="84" t="str">
        <f>IF(AND(C152&gt;CUBE05ロングプラン見積書・申込書!$O$33,C152&lt;CUBE05ロングプラン見積書・申込書!$X$33),C152,"")</f>
        <v/>
      </c>
    </row>
    <row r="153" spans="1:4" x14ac:dyDescent="0.3">
      <c r="A153" s="84"/>
      <c r="B153" s="85"/>
      <c r="C153" s="84" t="str">
        <f t="shared" si="2"/>
        <v/>
      </c>
      <c r="D153" s="84" t="str">
        <f>IF(AND(C153&gt;CUBE05ロングプラン見積書・申込書!$O$33,C153&lt;CUBE05ロングプラン見積書・申込書!$X$33),C153,"")</f>
        <v/>
      </c>
    </row>
    <row r="154" spans="1:4" x14ac:dyDescent="0.3">
      <c r="A154" s="84"/>
      <c r="B154" s="85"/>
      <c r="C154" s="84" t="str">
        <f t="shared" si="2"/>
        <v/>
      </c>
      <c r="D154" s="84" t="str">
        <f>IF(AND(C154&gt;CUBE05ロングプラン見積書・申込書!$O$33,C154&lt;CUBE05ロングプラン見積書・申込書!$X$33),C154,"")</f>
        <v/>
      </c>
    </row>
    <row r="155" spans="1:4" x14ac:dyDescent="0.3">
      <c r="A155" s="84"/>
      <c r="B155" s="85"/>
      <c r="C155" s="84" t="str">
        <f t="shared" si="2"/>
        <v/>
      </c>
      <c r="D155" s="84" t="str">
        <f>IF(AND(C155&gt;CUBE05ロングプラン見積書・申込書!$O$33,C155&lt;CUBE05ロングプラン見積書・申込書!$X$33),C155,"")</f>
        <v/>
      </c>
    </row>
    <row r="156" spans="1:4" x14ac:dyDescent="0.3">
      <c r="A156" s="84"/>
      <c r="B156" s="85"/>
      <c r="C156" s="84" t="str">
        <f t="shared" si="2"/>
        <v/>
      </c>
      <c r="D156" s="84" t="str">
        <f>IF(AND(C156&gt;CUBE05ロングプラン見積書・申込書!$O$33,C156&lt;CUBE05ロングプラン見積書・申込書!$X$33),C156,"")</f>
        <v/>
      </c>
    </row>
    <row r="157" spans="1:4" x14ac:dyDescent="0.3">
      <c r="A157" s="84"/>
      <c r="B157" s="85"/>
      <c r="C157" s="84" t="str">
        <f t="shared" si="2"/>
        <v/>
      </c>
      <c r="D157" s="84" t="str">
        <f>IF(AND(C157&gt;CUBE05ロングプラン見積書・申込書!$O$33,C157&lt;CUBE05ロングプラン見積書・申込書!$X$33),C157,"")</f>
        <v/>
      </c>
    </row>
    <row r="158" spans="1:4" x14ac:dyDescent="0.3">
      <c r="A158" s="84"/>
      <c r="B158" s="85"/>
      <c r="C158" s="84" t="str">
        <f t="shared" si="2"/>
        <v/>
      </c>
      <c r="D158" s="84" t="str">
        <f>IF(AND(C158&gt;CUBE05ロングプラン見積書・申込書!$O$33,C158&lt;CUBE05ロングプラン見積書・申込書!$X$33),C158,"")</f>
        <v/>
      </c>
    </row>
    <row r="159" spans="1:4" x14ac:dyDescent="0.3">
      <c r="A159" s="84"/>
      <c r="B159" s="85"/>
      <c r="C159" s="84" t="str">
        <f t="shared" si="2"/>
        <v/>
      </c>
      <c r="D159" s="84" t="str">
        <f>IF(AND(C159&gt;CUBE05ロングプラン見積書・申込書!$O$33,C159&lt;CUBE05ロングプラン見積書・申込書!$X$33),C159,"")</f>
        <v/>
      </c>
    </row>
    <row r="160" spans="1:4" x14ac:dyDescent="0.3">
      <c r="A160" s="84"/>
      <c r="B160" s="85"/>
      <c r="C160" s="84" t="str">
        <f t="shared" si="2"/>
        <v/>
      </c>
      <c r="D160" s="84" t="str">
        <f>IF(AND(C160&gt;CUBE05ロングプラン見積書・申込書!$O$33,C160&lt;CUBE05ロングプラン見積書・申込書!$X$33),C160,"")</f>
        <v/>
      </c>
    </row>
    <row r="161" spans="1:4" x14ac:dyDescent="0.3">
      <c r="A161" s="84"/>
      <c r="B161" s="85"/>
      <c r="C161" s="84" t="str">
        <f t="shared" si="2"/>
        <v/>
      </c>
      <c r="D161" s="84" t="str">
        <f>IF(AND(C161&gt;CUBE05ロングプラン見積書・申込書!$O$33,C161&lt;CUBE05ロングプラン見積書・申込書!$X$33),C161,"")</f>
        <v/>
      </c>
    </row>
    <row r="162" spans="1:4" x14ac:dyDescent="0.3">
      <c r="A162" s="84"/>
      <c r="B162" s="85"/>
      <c r="C162" s="84" t="str">
        <f t="shared" si="2"/>
        <v/>
      </c>
      <c r="D162" s="84" t="str">
        <f>IF(AND(C162&gt;CUBE05ロングプラン見積書・申込書!$O$33,C162&lt;CUBE05ロングプラン見積書・申込書!$X$33),C162,"")</f>
        <v/>
      </c>
    </row>
    <row r="163" spans="1:4" x14ac:dyDescent="0.3">
      <c r="A163" s="84"/>
      <c r="B163" s="85"/>
      <c r="C163" s="84" t="str">
        <f t="shared" si="2"/>
        <v/>
      </c>
      <c r="D163" s="84" t="str">
        <f>IF(AND(C163&gt;CUBE05ロングプラン見積書・申込書!$O$33,C163&lt;CUBE05ロングプラン見積書・申込書!$X$33),C163,"")</f>
        <v/>
      </c>
    </row>
    <row r="164" spans="1:4" x14ac:dyDescent="0.3">
      <c r="A164" s="84"/>
      <c r="B164" s="85"/>
      <c r="C164" s="84" t="str">
        <f t="shared" si="2"/>
        <v/>
      </c>
      <c r="D164" s="84" t="str">
        <f>IF(AND(C164&gt;CUBE05ロングプラン見積書・申込書!$O$33,C164&lt;CUBE05ロングプラン見積書・申込書!$X$33),C164,"")</f>
        <v/>
      </c>
    </row>
    <row r="165" spans="1:4" x14ac:dyDescent="0.3">
      <c r="A165" s="84"/>
      <c r="B165" s="85"/>
      <c r="C165" s="84" t="str">
        <f t="shared" si="2"/>
        <v/>
      </c>
      <c r="D165" s="84" t="str">
        <f>IF(AND(C165&gt;CUBE05ロングプラン見積書・申込書!$O$33,C165&lt;CUBE05ロングプラン見積書・申込書!$X$33),C165,"")</f>
        <v/>
      </c>
    </row>
    <row r="166" spans="1:4" x14ac:dyDescent="0.3">
      <c r="A166" s="84"/>
      <c r="B166" s="85"/>
      <c r="C166" s="84" t="str">
        <f t="shared" si="2"/>
        <v/>
      </c>
      <c r="D166" s="84" t="str">
        <f>IF(AND(C166&gt;CUBE05ロングプラン見積書・申込書!$O$33,C166&lt;CUBE05ロングプラン見積書・申込書!$X$33),C166,"")</f>
        <v/>
      </c>
    </row>
    <row r="167" spans="1:4" x14ac:dyDescent="0.3">
      <c r="A167" s="84"/>
      <c r="B167" s="85"/>
      <c r="C167" s="84" t="str">
        <f t="shared" si="2"/>
        <v/>
      </c>
      <c r="D167" s="84" t="str">
        <f>IF(AND(C167&gt;CUBE05ロングプラン見積書・申込書!$O$33,C167&lt;CUBE05ロングプラン見積書・申込書!$X$33),C167,"")</f>
        <v/>
      </c>
    </row>
    <row r="168" spans="1:4" x14ac:dyDescent="0.3">
      <c r="A168" s="84"/>
      <c r="B168" s="85"/>
      <c r="C168" s="84" t="str">
        <f t="shared" si="2"/>
        <v/>
      </c>
      <c r="D168" s="84" t="str">
        <f>IF(AND(C168&gt;CUBE05ロングプラン見積書・申込書!$O$33,C168&lt;CUBE05ロングプラン見積書・申込書!$X$33),C168,"")</f>
        <v/>
      </c>
    </row>
    <row r="169" spans="1:4" x14ac:dyDescent="0.3">
      <c r="A169" s="84"/>
      <c r="B169" s="85"/>
      <c r="C169" s="84" t="str">
        <f t="shared" si="2"/>
        <v/>
      </c>
      <c r="D169" s="84" t="str">
        <f>IF(AND(C169&gt;CUBE05ロングプラン見積書・申込書!$O$33,C169&lt;CUBE05ロングプラン見積書・申込書!$X$33),C169,"")</f>
        <v/>
      </c>
    </row>
    <row r="170" spans="1:4" x14ac:dyDescent="0.3">
      <c r="A170" s="84"/>
      <c r="B170" s="85"/>
      <c r="C170" s="84" t="str">
        <f t="shared" si="2"/>
        <v/>
      </c>
      <c r="D170" s="84" t="str">
        <f>IF(AND(C170&gt;CUBE05ロングプラン見積書・申込書!$O$33,C170&lt;CUBE05ロングプラン見積書・申込書!$X$33),C170,"")</f>
        <v/>
      </c>
    </row>
    <row r="171" spans="1:4" x14ac:dyDescent="0.3">
      <c r="A171" s="84"/>
      <c r="B171" s="85"/>
      <c r="C171" s="84" t="str">
        <f t="shared" si="2"/>
        <v/>
      </c>
      <c r="D171" s="84" t="str">
        <f>IF(AND(C171&gt;CUBE05ロングプラン見積書・申込書!$O$33,C171&lt;CUBE05ロングプラン見積書・申込書!$X$33),C171,"")</f>
        <v/>
      </c>
    </row>
    <row r="172" spans="1:4" x14ac:dyDescent="0.3">
      <c r="A172" s="84"/>
      <c r="B172" s="85"/>
      <c r="C172" s="84" t="str">
        <f t="shared" si="2"/>
        <v/>
      </c>
      <c r="D172" s="84" t="str">
        <f>IF(AND(C172&gt;CUBE05ロングプラン見積書・申込書!$O$33,C172&lt;CUBE05ロングプラン見積書・申込書!$X$33),C172,"")</f>
        <v/>
      </c>
    </row>
    <row r="173" spans="1:4" x14ac:dyDescent="0.3">
      <c r="A173" s="84"/>
      <c r="B173" s="85"/>
      <c r="C173" s="84" t="str">
        <f t="shared" si="2"/>
        <v/>
      </c>
      <c r="D173" s="84" t="str">
        <f>IF(AND(C173&gt;CUBE05ロングプラン見積書・申込書!$O$33,C173&lt;CUBE05ロングプラン見積書・申込書!$X$33),C173,"")</f>
        <v/>
      </c>
    </row>
    <row r="174" spans="1:4" x14ac:dyDescent="0.3">
      <c r="A174" s="84"/>
      <c r="B174" s="85"/>
      <c r="C174" s="84" t="str">
        <f t="shared" si="2"/>
        <v/>
      </c>
      <c r="D174" s="84" t="str">
        <f>IF(AND(C174&gt;CUBE05ロングプラン見積書・申込書!$O$33,C174&lt;CUBE05ロングプラン見積書・申込書!$X$33),C174,"")</f>
        <v/>
      </c>
    </row>
    <row r="175" spans="1:4" x14ac:dyDescent="0.3">
      <c r="A175" s="84"/>
      <c r="B175" s="85"/>
      <c r="C175" s="84" t="str">
        <f t="shared" si="2"/>
        <v/>
      </c>
      <c r="D175" s="84" t="str">
        <f>IF(AND(C175&gt;CUBE05ロングプラン見積書・申込書!$O$33,C175&lt;CUBE05ロングプラン見積書・申込書!$X$33),C175,"")</f>
        <v/>
      </c>
    </row>
    <row r="176" spans="1:4" x14ac:dyDescent="0.3">
      <c r="A176" s="84"/>
      <c r="B176" s="85"/>
      <c r="C176" s="84" t="str">
        <f t="shared" si="2"/>
        <v/>
      </c>
      <c r="D176" s="84" t="str">
        <f>IF(AND(C176&gt;CUBE05ロングプラン見積書・申込書!$O$33,C176&lt;CUBE05ロングプラン見積書・申込書!$X$33),C176,"")</f>
        <v/>
      </c>
    </row>
    <row r="177" spans="1:4" x14ac:dyDescent="0.3">
      <c r="A177" s="84"/>
      <c r="B177" s="85"/>
      <c r="C177" s="84" t="str">
        <f t="shared" si="2"/>
        <v/>
      </c>
      <c r="D177" s="84" t="str">
        <f>IF(AND(C177&gt;CUBE05ロングプラン見積書・申込書!$O$33,C177&lt;CUBE05ロングプラン見積書・申込書!$X$33),C177,"")</f>
        <v/>
      </c>
    </row>
    <row r="178" spans="1:4" x14ac:dyDescent="0.3">
      <c r="A178" s="84"/>
      <c r="B178" s="85"/>
      <c r="C178" s="84" t="str">
        <f t="shared" si="2"/>
        <v/>
      </c>
      <c r="D178" s="84" t="str">
        <f>IF(AND(C178&gt;CUBE05ロングプラン見積書・申込書!$O$33,C178&lt;CUBE05ロングプラン見積書・申込書!$X$33),C178,"")</f>
        <v/>
      </c>
    </row>
    <row r="179" spans="1:4" x14ac:dyDescent="0.3">
      <c r="A179" s="84"/>
      <c r="B179" s="85"/>
      <c r="C179" s="84" t="str">
        <f t="shared" si="2"/>
        <v/>
      </c>
      <c r="D179" s="84" t="str">
        <f>IF(AND(C179&gt;CUBE05ロングプラン見積書・申込書!$O$33,C179&lt;CUBE05ロングプラン見積書・申込書!$X$33),C179,"")</f>
        <v/>
      </c>
    </row>
    <row r="180" spans="1:4" x14ac:dyDescent="0.3">
      <c r="A180" s="84"/>
      <c r="B180" s="85"/>
      <c r="C180" s="84" t="str">
        <f t="shared" si="2"/>
        <v/>
      </c>
      <c r="D180" s="84" t="str">
        <f>IF(AND(C180&gt;CUBE05ロングプラン見積書・申込書!$O$33,C180&lt;CUBE05ロングプラン見積書・申込書!$X$33),C180,"")</f>
        <v/>
      </c>
    </row>
    <row r="181" spans="1:4" x14ac:dyDescent="0.3">
      <c r="A181" s="84"/>
      <c r="B181" s="85"/>
      <c r="C181" s="84" t="str">
        <f t="shared" si="2"/>
        <v/>
      </c>
      <c r="D181" s="84" t="str">
        <f>IF(AND(C181&gt;CUBE05ロングプラン見積書・申込書!$O$33,C181&lt;CUBE05ロングプラン見積書・申込書!$X$33),C181,"")</f>
        <v/>
      </c>
    </row>
    <row r="182" spans="1:4" x14ac:dyDescent="0.3">
      <c r="A182" s="84"/>
      <c r="B182" s="85"/>
      <c r="C182" s="84" t="str">
        <f t="shared" si="2"/>
        <v/>
      </c>
      <c r="D182" s="84" t="str">
        <f>IF(AND(C182&gt;CUBE05ロングプラン見積書・申込書!$O$33,C182&lt;CUBE05ロングプラン見積書・申込書!$X$33),C182,"")</f>
        <v/>
      </c>
    </row>
    <row r="183" spans="1:4" x14ac:dyDescent="0.3">
      <c r="A183" s="84"/>
      <c r="B183" s="85"/>
      <c r="C183" s="84" t="str">
        <f t="shared" si="2"/>
        <v/>
      </c>
      <c r="D183" s="84" t="str">
        <f>IF(AND(C183&gt;CUBE05ロングプラン見積書・申込書!$O$33,C183&lt;CUBE05ロングプラン見積書・申込書!$X$33),C183,"")</f>
        <v/>
      </c>
    </row>
    <row r="184" spans="1:4" x14ac:dyDescent="0.3">
      <c r="A184" s="84"/>
      <c r="B184" s="85"/>
      <c r="C184" s="84" t="str">
        <f t="shared" si="2"/>
        <v/>
      </c>
      <c r="D184" s="84" t="str">
        <f>IF(AND(C184&gt;CUBE05ロングプラン見積書・申込書!$O$33,C184&lt;CUBE05ロングプラン見積書・申込書!$X$33),C184,"")</f>
        <v/>
      </c>
    </row>
    <row r="185" spans="1:4" x14ac:dyDescent="0.3">
      <c r="A185" s="84"/>
      <c r="B185" s="85"/>
      <c r="C185" s="84" t="str">
        <f t="shared" si="2"/>
        <v/>
      </c>
      <c r="D185" s="84" t="str">
        <f>IF(AND(C185&gt;CUBE05ロングプラン見積書・申込書!$O$33,C185&lt;CUBE05ロングプラン見積書・申込書!$X$33),C185,"")</f>
        <v/>
      </c>
    </row>
    <row r="186" spans="1:4" x14ac:dyDescent="0.3">
      <c r="A186" s="84"/>
      <c r="B186" s="85"/>
      <c r="C186" s="84" t="str">
        <f t="shared" si="2"/>
        <v/>
      </c>
      <c r="D186" s="84" t="str">
        <f>IF(AND(C186&gt;CUBE05ロングプラン見積書・申込書!$O$33,C186&lt;CUBE05ロングプラン見積書・申込書!$X$33),C186,"")</f>
        <v/>
      </c>
    </row>
    <row r="187" spans="1:4" x14ac:dyDescent="0.3">
      <c r="A187" s="84"/>
      <c r="B187" s="85"/>
      <c r="C187" s="84" t="str">
        <f t="shared" si="2"/>
        <v/>
      </c>
      <c r="D187" s="84" t="str">
        <f>IF(AND(C187&gt;CUBE05ロングプラン見積書・申込書!$O$33,C187&lt;CUBE05ロングプラン見積書・申込書!$X$33),C187,"")</f>
        <v/>
      </c>
    </row>
    <row r="188" spans="1:4" x14ac:dyDescent="0.3">
      <c r="A188" s="84"/>
      <c r="B188" s="85"/>
      <c r="C188" s="84" t="str">
        <f t="shared" si="2"/>
        <v/>
      </c>
      <c r="D188" s="84" t="str">
        <f>IF(AND(C188&gt;CUBE05ロングプラン見積書・申込書!$O$33,C188&lt;CUBE05ロングプラン見積書・申込書!$X$33),C188,"")</f>
        <v/>
      </c>
    </row>
    <row r="189" spans="1:4" x14ac:dyDescent="0.3">
      <c r="A189" s="84"/>
      <c r="B189" s="85"/>
      <c r="C189" s="84" t="str">
        <f t="shared" si="2"/>
        <v/>
      </c>
      <c r="D189" s="84" t="str">
        <f>IF(AND(C189&gt;CUBE05ロングプラン見積書・申込書!$O$33,C189&lt;CUBE05ロングプラン見積書・申込書!$X$33),C189,"")</f>
        <v/>
      </c>
    </row>
    <row r="190" spans="1:4" x14ac:dyDescent="0.3">
      <c r="A190" s="84"/>
      <c r="B190" s="85"/>
      <c r="C190" s="84" t="str">
        <f t="shared" si="2"/>
        <v/>
      </c>
      <c r="D190" s="84" t="str">
        <f>IF(AND(C190&gt;CUBE05ロングプラン見積書・申込書!$O$33,C190&lt;CUBE05ロングプラン見積書・申込書!$X$33),C190,"")</f>
        <v/>
      </c>
    </row>
    <row r="191" spans="1:4" x14ac:dyDescent="0.3">
      <c r="A191" s="84"/>
      <c r="B191" s="85"/>
      <c r="C191" s="84" t="str">
        <f t="shared" si="2"/>
        <v/>
      </c>
      <c r="D191" s="84" t="str">
        <f>IF(AND(C191&gt;CUBE05ロングプラン見積書・申込書!$O$33,C191&lt;CUBE05ロングプラン見積書・申込書!$X$33),C191,"")</f>
        <v/>
      </c>
    </row>
    <row r="192" spans="1:4" x14ac:dyDescent="0.3">
      <c r="A192" s="84"/>
      <c r="B192" s="85"/>
      <c r="C192" s="84" t="str">
        <f t="shared" si="2"/>
        <v/>
      </c>
      <c r="D192" s="84" t="str">
        <f>IF(AND(C192&gt;CUBE05ロングプラン見積書・申込書!$O$33,C192&lt;CUBE05ロングプラン見積書・申込書!$X$33),C192,"")</f>
        <v/>
      </c>
    </row>
    <row r="193" spans="1:4" x14ac:dyDescent="0.3">
      <c r="A193" s="84"/>
      <c r="B193" s="85"/>
      <c r="C193" s="84" t="str">
        <f t="shared" si="2"/>
        <v/>
      </c>
      <c r="D193" s="84" t="str">
        <f>IF(AND(C193&gt;CUBE05ロングプラン見積書・申込書!$O$33,C193&lt;CUBE05ロングプラン見積書・申込書!$X$33),C193,"")</f>
        <v/>
      </c>
    </row>
    <row r="194" spans="1:4" x14ac:dyDescent="0.3">
      <c r="A194" s="84"/>
      <c r="B194" s="85"/>
      <c r="C194" s="84" t="str">
        <f t="shared" si="2"/>
        <v/>
      </c>
      <c r="D194" s="84" t="str">
        <f>IF(AND(C194&gt;CUBE05ロングプラン見積書・申込書!$O$33,C194&lt;CUBE05ロングプラン見積書・申込書!$X$33),C194,"")</f>
        <v/>
      </c>
    </row>
    <row r="195" spans="1:4" x14ac:dyDescent="0.3">
      <c r="A195" s="84"/>
      <c r="B195" s="85"/>
      <c r="C195" s="84" t="str">
        <f t="shared" ref="C195:C200" si="3">IF(OR(B195="振替休日",A195=0),"",A195)</f>
        <v/>
      </c>
      <c r="D195" s="84" t="str">
        <f>IF(AND(C195&gt;CUBE05ロングプラン見積書・申込書!$O$33,C195&lt;CUBE05ロングプラン見積書・申込書!$X$33),C195,"")</f>
        <v/>
      </c>
    </row>
    <row r="196" spans="1:4" x14ac:dyDescent="0.3">
      <c r="A196" s="84"/>
      <c r="B196" s="85"/>
      <c r="C196" s="84" t="str">
        <f t="shared" si="3"/>
        <v/>
      </c>
      <c r="D196" s="84" t="str">
        <f>IF(AND(C196&gt;CUBE05ロングプラン見積書・申込書!$O$33,C196&lt;CUBE05ロングプラン見積書・申込書!$X$33),C196,"")</f>
        <v/>
      </c>
    </row>
    <row r="197" spans="1:4" x14ac:dyDescent="0.3">
      <c r="A197" s="84"/>
      <c r="B197" s="85"/>
      <c r="C197" s="84" t="str">
        <f t="shared" si="3"/>
        <v/>
      </c>
      <c r="D197" s="84" t="str">
        <f>IF(AND(C197&gt;CUBE05ロングプラン見積書・申込書!$O$33,C197&lt;CUBE05ロングプラン見積書・申込書!$X$33),C197,"")</f>
        <v/>
      </c>
    </row>
    <row r="198" spans="1:4" x14ac:dyDescent="0.3">
      <c r="A198" s="84"/>
      <c r="B198" s="85"/>
      <c r="C198" s="84" t="str">
        <f t="shared" si="3"/>
        <v/>
      </c>
      <c r="D198" s="84" t="str">
        <f>IF(AND(C198&gt;CUBE05ロングプラン見積書・申込書!$O$33,C198&lt;CUBE05ロングプラン見積書・申込書!$X$33),C198,"")</f>
        <v/>
      </c>
    </row>
    <row r="199" spans="1:4" x14ac:dyDescent="0.3">
      <c r="A199" s="84"/>
      <c r="B199" s="85"/>
      <c r="C199" s="84" t="str">
        <f t="shared" si="3"/>
        <v/>
      </c>
      <c r="D199" s="84" t="str">
        <f>IF(AND(C199&gt;CUBE05ロングプラン見積書・申込書!$O$33,C199&lt;CUBE05ロングプラン見積書・申込書!$X$33),C199,"")</f>
        <v/>
      </c>
    </row>
    <row r="200" spans="1:4" x14ac:dyDescent="0.3">
      <c r="A200" s="84"/>
      <c r="B200" s="85"/>
      <c r="C200" s="84" t="str">
        <f t="shared" si="3"/>
        <v/>
      </c>
      <c r="D200" s="84" t="str">
        <f>IF(AND(C200&gt;CUBE05ロングプラン見積書・申込書!$O$33,C200&lt;CUBE05ロングプラン見積書・申込書!$X$33),C200,"")</f>
        <v/>
      </c>
    </row>
  </sheetData>
  <sheetProtection sheet="1" selectLockedCells="1" selectUnlockedCells="1"/>
  <phoneticPr fontId="1"/>
  <conditionalFormatting sqref="B2:B200">
    <cfRule type="expression" dxfId="1" priority="1">
      <formula>$D2&lt;&gt;""</formula>
    </cfRule>
  </conditionalFormatting>
  <conditionalFormatting sqref="D2:D200">
    <cfRule type="notContainsBlanks" dxfId="0" priority="2">
      <formula>LEN(TRIM(D2))&gt;0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使用上の注意</vt:lpstr>
      <vt:lpstr>CUBE05ロングプラン見積書・申込書</vt:lpstr>
      <vt:lpstr>申込書記入例</vt:lpstr>
      <vt:lpstr>ドロップダウンリスト</vt:lpstr>
      <vt:lpstr>祝日</vt:lpstr>
      <vt:lpstr>申込書記入例!I</vt:lpstr>
      <vt:lpstr>I</vt:lpstr>
      <vt:lpstr>CUBE05ロングプラン見積書・申込書!Print_Area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2024-08-02T08:06:33Z</dcterms:created>
  <dcterms:modified xsi:type="dcterms:W3CDTF">2025-04-19T02:30:45Z</dcterms:modified>
  <cp:category/>
  <cp:contentStatus/>
</cp:coreProperties>
</file>